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2"/>
  </bookViews>
  <sheets>
    <sheet name="Лист1" sheetId="1" r:id="rId1"/>
    <sheet name="Лист2" sheetId="2" r:id="rId2"/>
    <sheet name="Лист2 (2)" sheetId="4" r:id="rId3"/>
    <sheet name="Лист3" sheetId="3" r:id="rId4"/>
  </sheets>
  <definedNames>
    <definedName name="_xlnm.Print_Area" localSheetId="1">Лист2!$A$1:$N$258</definedName>
    <definedName name="_xlnm.Print_Area" localSheetId="2">'Лист2 (2)'!$A$1:$M$258</definedName>
  </definedNames>
  <calcPr calcId="145621"/>
</workbook>
</file>

<file path=xl/calcChain.xml><?xml version="1.0" encoding="utf-8"?>
<calcChain xmlns="http://schemas.openxmlformats.org/spreadsheetml/2006/main">
  <c r="L39" i="4" l="1"/>
  <c r="L224" i="4" l="1"/>
  <c r="L222" i="4"/>
  <c r="L219" i="4"/>
  <c r="L218" i="4"/>
  <c r="L217" i="4"/>
  <c r="L214" i="4"/>
  <c r="L213" i="4"/>
  <c r="L212" i="4"/>
  <c r="L209" i="4"/>
  <c r="L206" i="4"/>
  <c r="L203" i="4"/>
  <c r="L200" i="4"/>
  <c r="L199" i="4"/>
  <c r="L196" i="4"/>
  <c r="L195" i="4"/>
  <c r="L192" i="4"/>
  <c r="L193" i="4" s="1"/>
  <c r="L189" i="4"/>
  <c r="L188" i="4"/>
  <c r="L185" i="4"/>
  <c r="L186" i="4" s="1"/>
  <c r="L182" i="4"/>
  <c r="L183" i="4" s="1"/>
  <c r="L179" i="4"/>
  <c r="L178" i="4"/>
  <c r="L177" i="4"/>
  <c r="L174" i="4"/>
  <c r="L173" i="4"/>
  <c r="L172" i="4"/>
  <c r="L169" i="4"/>
  <c r="L166" i="4"/>
  <c r="L167" i="4" s="1"/>
  <c r="L163" i="4"/>
  <c r="L162" i="4"/>
  <c r="L161" i="4"/>
  <c r="L158" i="4"/>
  <c r="L159" i="4" s="1"/>
  <c r="L155" i="4"/>
  <c r="L154" i="4"/>
  <c r="L153" i="4"/>
  <c r="L150" i="4"/>
  <c r="L151" i="4" s="1"/>
  <c r="L147" i="4"/>
  <c r="L148" i="4" s="1"/>
  <c r="L144" i="4"/>
  <c r="L140" i="4"/>
  <c r="L137" i="4"/>
  <c r="L138" i="4" s="1"/>
  <c r="L134" i="4"/>
  <c r="L135" i="4" s="1"/>
  <c r="L131" i="4"/>
  <c r="L130" i="4"/>
  <c r="L129" i="4"/>
  <c r="L127" i="4"/>
  <c r="L126" i="4"/>
  <c r="L124" i="4"/>
  <c r="L123" i="4"/>
  <c r="L120" i="4"/>
  <c r="L121" i="4" s="1"/>
  <c r="L119" i="4"/>
  <c r="L116" i="4"/>
  <c r="L117" i="4" s="1"/>
  <c r="L113" i="4"/>
  <c r="L110" i="4"/>
  <c r="L111" i="4" s="1"/>
  <c r="L107" i="4"/>
  <c r="L106" i="4"/>
  <c r="L103" i="4"/>
  <c r="L102" i="4"/>
  <c r="L101" i="4"/>
  <c r="L98" i="4"/>
  <c r="L99" i="4" s="1"/>
  <c r="L95" i="4"/>
  <c r="L94" i="4"/>
  <c r="L91" i="4"/>
  <c r="L92" i="4" s="1"/>
  <c r="L88" i="4"/>
  <c r="L87" i="4"/>
  <c r="L86" i="4"/>
  <c r="L83" i="4"/>
  <c r="L82" i="4"/>
  <c r="L79" i="4"/>
  <c r="L78" i="4"/>
  <c r="L75" i="4"/>
  <c r="L74" i="4"/>
  <c r="L73" i="4"/>
  <c r="L72" i="4"/>
  <c r="L70" i="4"/>
  <c r="L69" i="4"/>
  <c r="L66" i="4"/>
  <c r="L65" i="4"/>
  <c r="L64" i="4"/>
  <c r="L61" i="4"/>
  <c r="L60" i="4"/>
  <c r="L57" i="4"/>
  <c r="L56" i="4"/>
  <c r="L53" i="4"/>
  <c r="L54" i="4" s="1"/>
  <c r="L50" i="4"/>
  <c r="L49" i="4"/>
  <c r="L46" i="4"/>
  <c r="L45" i="4"/>
  <c r="L42" i="4"/>
  <c r="L41" i="4"/>
  <c r="L40" i="4"/>
  <c r="L37" i="4"/>
  <c r="L36" i="4"/>
  <c r="L35" i="4"/>
  <c r="L33" i="4"/>
  <c r="L32" i="4"/>
  <c r="L31" i="4"/>
  <c r="L29" i="4"/>
  <c r="L30" i="4" s="1"/>
  <c r="L27" i="4"/>
  <c r="L26" i="4"/>
  <c r="L25" i="4"/>
  <c r="L23" i="4"/>
  <c r="L22" i="4"/>
  <c r="L21" i="4"/>
  <c r="L19" i="4"/>
  <c r="L18" i="4"/>
  <c r="L17" i="4"/>
  <c r="L15" i="4"/>
  <c r="L14" i="4"/>
  <c r="L13" i="4"/>
  <c r="L11" i="4"/>
  <c r="L10" i="4"/>
  <c r="L9" i="4"/>
  <c r="L6" i="4"/>
  <c r="L5" i="4"/>
  <c r="J203" i="2"/>
  <c r="J124" i="2"/>
  <c r="L5" i="2"/>
  <c r="L16" i="4" l="1"/>
  <c r="L38" i="4"/>
  <c r="L43" i="4"/>
  <c r="L51" i="4"/>
  <c r="L108" i="4"/>
  <c r="L28" i="4"/>
  <c r="L201" i="4"/>
  <c r="L24" i="4"/>
  <c r="L215" i="4"/>
  <c r="L20" i="4"/>
  <c r="L34" i="4"/>
  <c r="L58" i="4"/>
  <c r="L84" i="4"/>
  <c r="L12" i="4"/>
  <c r="L170" i="4"/>
  <c r="L47" i="4"/>
  <c r="L80" i="4"/>
  <c r="L104" i="4"/>
  <c r="L141" i="4"/>
  <c r="L210" i="4"/>
  <c r="L62" i="4"/>
  <c r="L67" i="4"/>
  <c r="L76" i="4"/>
  <c r="L89" i="4"/>
  <c r="L96" i="4"/>
  <c r="L156" i="4"/>
  <c r="L180" i="4"/>
  <c r="L207" i="4"/>
  <c r="L114" i="4"/>
  <c r="L145" i="4"/>
  <c r="L164" i="4"/>
  <c r="L190" i="4"/>
  <c r="L197" i="4"/>
  <c r="L204" i="4"/>
  <c r="L228" i="4" s="1"/>
  <c r="L71" i="4"/>
  <c r="L7" i="4"/>
  <c r="L125" i="4"/>
  <c r="L132" i="4"/>
  <c r="L175" i="4"/>
  <c r="L220" i="4"/>
  <c r="L225" i="4"/>
  <c r="P226" i="2"/>
  <c r="P8" i="2"/>
  <c r="P39" i="2"/>
  <c r="P40" i="2"/>
  <c r="P44" i="2"/>
  <c r="P45" i="2"/>
  <c r="P48" i="2"/>
  <c r="P52" i="2"/>
  <c r="P55" i="2"/>
  <c r="P59" i="2"/>
  <c r="P63" i="2"/>
  <c r="P68" i="2"/>
  <c r="P77" i="2"/>
  <c r="P81" i="2"/>
  <c r="P85" i="2"/>
  <c r="P90" i="2"/>
  <c r="P93" i="2"/>
  <c r="P97" i="2"/>
  <c r="P100" i="2"/>
  <c r="P105" i="2"/>
  <c r="P109" i="2"/>
  <c r="P112" i="2"/>
  <c r="P115" i="2"/>
  <c r="P118" i="2"/>
  <c r="P122" i="2"/>
  <c r="P128" i="2"/>
  <c r="P133" i="2"/>
  <c r="P136" i="2"/>
  <c r="P139" i="2"/>
  <c r="P142" i="2"/>
  <c r="P143" i="2"/>
  <c r="P146" i="2"/>
  <c r="P149" i="2"/>
  <c r="P152" i="2"/>
  <c r="P157" i="2"/>
  <c r="P160" i="2"/>
  <c r="P165" i="2"/>
  <c r="P168" i="2"/>
  <c r="P171" i="2"/>
  <c r="P176" i="2"/>
  <c r="P181" i="2"/>
  <c r="P184" i="2"/>
  <c r="P187" i="2"/>
  <c r="P191" i="2"/>
  <c r="P194" i="2"/>
  <c r="P198" i="2"/>
  <c r="P202" i="2"/>
  <c r="P205" i="2"/>
  <c r="P208" i="2"/>
  <c r="P211" i="2"/>
  <c r="P216" i="2"/>
  <c r="P221" i="2"/>
  <c r="P223" i="2"/>
  <c r="L222" i="2"/>
  <c r="P222" i="2" s="1"/>
  <c r="L224" i="2"/>
  <c r="L227" i="4" l="1"/>
  <c r="R223" i="1"/>
  <c r="P256" i="1"/>
  <c r="P123" i="1"/>
  <c r="P240" i="1"/>
  <c r="N5" i="2"/>
  <c r="P5" i="2" s="1"/>
  <c r="P5" i="1"/>
  <c r="N256" i="2"/>
  <c r="N200" i="2"/>
  <c r="N178" i="2"/>
  <c r="N153" i="2"/>
  <c r="N137" i="2"/>
  <c r="N138" i="2" s="1"/>
  <c r="N129" i="2"/>
  <c r="N120" i="2"/>
  <c r="N116" i="2"/>
  <c r="N117" i="2" s="1"/>
  <c r="N113" i="2"/>
  <c r="N114" i="2" s="1"/>
  <c r="L210" i="2"/>
  <c r="L138" i="2"/>
  <c r="P138" i="2" s="1"/>
  <c r="L45" i="2"/>
  <c r="L40" i="2"/>
  <c r="L219" i="2"/>
  <c r="L218" i="2"/>
  <c r="L217" i="2"/>
  <c r="L214" i="2"/>
  <c r="L213" i="2"/>
  <c r="N213" i="2" s="1"/>
  <c r="L212" i="2"/>
  <c r="L209" i="2"/>
  <c r="L206" i="2"/>
  <c r="L203" i="2"/>
  <c r="L200" i="2"/>
  <c r="L199" i="2"/>
  <c r="L196" i="2"/>
  <c r="L195" i="2"/>
  <c r="L192" i="2"/>
  <c r="L189" i="2"/>
  <c r="L188" i="2"/>
  <c r="L185" i="2"/>
  <c r="L182" i="2"/>
  <c r="L179" i="2"/>
  <c r="L178" i="2"/>
  <c r="L177" i="2"/>
  <c r="L174" i="2"/>
  <c r="L173" i="2"/>
  <c r="L172" i="2"/>
  <c r="L169" i="2"/>
  <c r="L166" i="2"/>
  <c r="L163" i="2"/>
  <c r="L162" i="2"/>
  <c r="L161" i="2"/>
  <c r="L158" i="2"/>
  <c r="L155" i="2"/>
  <c r="L154" i="2"/>
  <c r="L153" i="2"/>
  <c r="L150" i="2"/>
  <c r="L147" i="2"/>
  <c r="L144" i="2"/>
  <c r="L140" i="2"/>
  <c r="L137" i="2"/>
  <c r="L134" i="2"/>
  <c r="L131" i="2"/>
  <c r="L130" i="2"/>
  <c r="L129" i="2"/>
  <c r="L126" i="2"/>
  <c r="L124" i="2"/>
  <c r="L123" i="2"/>
  <c r="L120" i="2"/>
  <c r="L119" i="2"/>
  <c r="L116" i="2"/>
  <c r="L113" i="2"/>
  <c r="L110" i="2"/>
  <c r="L111" i="2" s="1"/>
  <c r="L107" i="2"/>
  <c r="L106" i="2"/>
  <c r="L103" i="2"/>
  <c r="L102" i="2"/>
  <c r="L101" i="2"/>
  <c r="L98" i="2"/>
  <c r="L95" i="2"/>
  <c r="L94" i="2"/>
  <c r="L91" i="2"/>
  <c r="L88" i="2"/>
  <c r="L87" i="2"/>
  <c r="L86" i="2"/>
  <c r="L83" i="2"/>
  <c r="L82" i="2"/>
  <c r="L79" i="2"/>
  <c r="L78" i="2"/>
  <c r="L75" i="2"/>
  <c r="L74" i="2"/>
  <c r="L73" i="2"/>
  <c r="L72" i="2"/>
  <c r="L70" i="2"/>
  <c r="L69" i="2"/>
  <c r="L66" i="2"/>
  <c r="L65" i="2"/>
  <c r="L64" i="2"/>
  <c r="L61" i="2"/>
  <c r="L60" i="2"/>
  <c r="N60" i="2" s="1"/>
  <c r="L57" i="2"/>
  <c r="L56" i="2"/>
  <c r="L53" i="2"/>
  <c r="L50" i="2"/>
  <c r="L49" i="2"/>
  <c r="L46" i="2"/>
  <c r="L42" i="2"/>
  <c r="L41" i="2"/>
  <c r="L37" i="2"/>
  <c r="L36" i="2"/>
  <c r="N36" i="2" s="1"/>
  <c r="L35" i="2"/>
  <c r="L33" i="2"/>
  <c r="L32" i="2"/>
  <c r="L31" i="2"/>
  <c r="L29" i="2"/>
  <c r="L27" i="2"/>
  <c r="L26" i="2"/>
  <c r="L25" i="2"/>
  <c r="N25" i="2" s="1"/>
  <c r="L23" i="2"/>
  <c r="L22" i="2"/>
  <c r="L21" i="2"/>
  <c r="L19" i="2"/>
  <c r="L18" i="2"/>
  <c r="L17" i="2"/>
  <c r="L15" i="2"/>
  <c r="L14" i="2"/>
  <c r="L13" i="2"/>
  <c r="L11" i="2"/>
  <c r="N11" i="2" s="1"/>
  <c r="L10" i="2"/>
  <c r="L9" i="2"/>
  <c r="P254" i="1"/>
  <c r="P252" i="1"/>
  <c r="P250" i="1"/>
  <c r="P248" i="1"/>
  <c r="P246" i="1"/>
  <c r="P244" i="1"/>
  <c r="N219" i="2" l="1"/>
  <c r="P219" i="2" s="1"/>
  <c r="N218" i="2"/>
  <c r="P218" i="2" s="1"/>
  <c r="N217" i="2"/>
  <c r="P217" i="2"/>
  <c r="N214" i="2"/>
  <c r="P214" i="2"/>
  <c r="P213" i="2"/>
  <c r="P212" i="2"/>
  <c r="N212" i="2"/>
  <c r="P210" i="2"/>
  <c r="N209" i="2"/>
  <c r="N210" i="2" s="1"/>
  <c r="P209" i="2"/>
  <c r="P203" i="2"/>
  <c r="P200" i="2"/>
  <c r="N199" i="2"/>
  <c r="P199" i="2" s="1"/>
  <c r="P196" i="2"/>
  <c r="N196" i="2"/>
  <c r="N195" i="2"/>
  <c r="N197" i="2" s="1"/>
  <c r="P195" i="2"/>
  <c r="L197" i="2"/>
  <c r="P197" i="2" s="1"/>
  <c r="L193" i="2"/>
  <c r="P193" i="2" s="1"/>
  <c r="N192" i="2"/>
  <c r="N193" i="2" s="1"/>
  <c r="P189" i="2"/>
  <c r="P188" i="2"/>
  <c r="N188" i="2"/>
  <c r="N182" i="2"/>
  <c r="N183" i="2" s="1"/>
  <c r="P182" i="2"/>
  <c r="L183" i="2"/>
  <c r="P183" i="2" s="1"/>
  <c r="N179" i="2"/>
  <c r="P179" i="2" s="1"/>
  <c r="P178" i="2"/>
  <c r="N174" i="2"/>
  <c r="N175" i="2" s="1"/>
  <c r="P174" i="2"/>
  <c r="P172" i="2"/>
  <c r="N172" i="2"/>
  <c r="L170" i="2"/>
  <c r="P170" i="2" s="1"/>
  <c r="L239" i="2"/>
  <c r="P169" i="2"/>
  <c r="F239" i="2"/>
  <c r="E239" i="2"/>
  <c r="N169" i="2"/>
  <c r="N170" i="2" s="1"/>
  <c r="N166" i="2"/>
  <c r="N167" i="2" s="1"/>
  <c r="N163" i="2"/>
  <c r="P163" i="2" s="1"/>
  <c r="N162" i="2"/>
  <c r="N164" i="2" s="1"/>
  <c r="P162" i="2"/>
  <c r="N161" i="2"/>
  <c r="P161" i="2"/>
  <c r="P155" i="2"/>
  <c r="N155" i="2"/>
  <c r="N154" i="2"/>
  <c r="P154" i="2" s="1"/>
  <c r="P153" i="2"/>
  <c r="L151" i="2"/>
  <c r="P151" i="2" s="1"/>
  <c r="N150" i="2"/>
  <c r="N151" i="2" s="1"/>
  <c r="N144" i="2"/>
  <c r="N145" i="2" s="1"/>
  <c r="L145" i="2"/>
  <c r="L141" i="2"/>
  <c r="P141" i="2" s="1"/>
  <c r="P140" i="2"/>
  <c r="P137" i="2"/>
  <c r="N131" i="2"/>
  <c r="N132" i="2" s="1"/>
  <c r="P131" i="2"/>
  <c r="N130" i="2"/>
  <c r="P130" i="2" s="1"/>
  <c r="P129" i="2"/>
  <c r="N126" i="2"/>
  <c r="N127" i="2" s="1"/>
  <c r="L127" i="2"/>
  <c r="N124" i="2"/>
  <c r="P124" i="2" s="1"/>
  <c r="P120" i="2"/>
  <c r="P116" i="2"/>
  <c r="L117" i="2"/>
  <c r="P117" i="2" s="1"/>
  <c r="L114" i="2"/>
  <c r="P114" i="2" s="1"/>
  <c r="P113" i="2"/>
  <c r="N110" i="2"/>
  <c r="N111" i="2" s="1"/>
  <c r="P111" i="2" s="1"/>
  <c r="N107" i="2"/>
  <c r="P107" i="2"/>
  <c r="N106" i="2"/>
  <c r="P106" i="2" s="1"/>
  <c r="N103" i="2"/>
  <c r="P103" i="2" s="1"/>
  <c r="N102" i="2"/>
  <c r="P102" i="2"/>
  <c r="N101" i="2"/>
  <c r="N104" i="2" s="1"/>
  <c r="P101" i="2"/>
  <c r="N95" i="2"/>
  <c r="P95" i="2"/>
  <c r="N94" i="2"/>
  <c r="N96" i="2" s="1"/>
  <c r="P94" i="2"/>
  <c r="L92" i="2"/>
  <c r="P92" i="2" s="1"/>
  <c r="N88" i="2"/>
  <c r="P88" i="2"/>
  <c r="N87" i="2"/>
  <c r="P87" i="2" s="1"/>
  <c r="N83" i="2"/>
  <c r="P83" i="2" s="1"/>
  <c r="N82" i="2"/>
  <c r="P82" i="2" s="1"/>
  <c r="N79" i="2"/>
  <c r="P79" i="2"/>
  <c r="N78" i="2"/>
  <c r="N80" i="2" s="1"/>
  <c r="N75" i="2"/>
  <c r="P75" i="2" s="1"/>
  <c r="N74" i="2"/>
  <c r="E235" i="2" s="1"/>
  <c r="L235" i="2"/>
  <c r="F235" i="2"/>
  <c r="N73" i="2"/>
  <c r="P73" i="2"/>
  <c r="N72" i="2"/>
  <c r="P72" i="2" s="1"/>
  <c r="N69" i="2"/>
  <c r="P69" i="2" s="1"/>
  <c r="L71" i="2"/>
  <c r="N66" i="2"/>
  <c r="P66" i="2"/>
  <c r="N65" i="2"/>
  <c r="P65" i="2"/>
  <c r="L67" i="2"/>
  <c r="N61" i="2"/>
  <c r="P61" i="2" s="1"/>
  <c r="P60" i="2"/>
  <c r="N57" i="2"/>
  <c r="P57" i="2" s="1"/>
  <c r="N56" i="2"/>
  <c r="P56" i="2" s="1"/>
  <c r="P53" i="2"/>
  <c r="N50" i="2"/>
  <c r="P50" i="2"/>
  <c r="L51" i="2"/>
  <c r="P51" i="2" s="1"/>
  <c r="P49" i="2"/>
  <c r="N46" i="2"/>
  <c r="F237" i="2"/>
  <c r="L237" i="2"/>
  <c r="E237" i="2"/>
  <c r="P46" i="2"/>
  <c r="L47" i="2"/>
  <c r="N42" i="2"/>
  <c r="P42" i="2" s="1"/>
  <c r="L43" i="2"/>
  <c r="N37" i="2"/>
  <c r="P37" i="2"/>
  <c r="P36" i="2"/>
  <c r="N35" i="2"/>
  <c r="P33" i="2"/>
  <c r="N33" i="2"/>
  <c r="N32" i="2"/>
  <c r="P32" i="2" s="1"/>
  <c r="L34" i="2"/>
  <c r="N31" i="2"/>
  <c r="N34" i="2" s="1"/>
  <c r="N27" i="2"/>
  <c r="P27" i="2" s="1"/>
  <c r="P25" i="2"/>
  <c r="N23" i="2"/>
  <c r="P23" i="2"/>
  <c r="N22" i="2"/>
  <c r="P22" i="2" s="1"/>
  <c r="N21" i="2"/>
  <c r="P21" i="2"/>
  <c r="N19" i="2"/>
  <c r="P19" i="2" s="1"/>
  <c r="N18" i="2"/>
  <c r="P18" i="2"/>
  <c r="N17" i="2"/>
  <c r="N20" i="2" s="1"/>
  <c r="N15" i="2"/>
  <c r="P15" i="2"/>
  <c r="N14" i="2"/>
  <c r="P14" i="2"/>
  <c r="P11" i="2"/>
  <c r="N10" i="2"/>
  <c r="E231" i="2"/>
  <c r="P10" i="2"/>
  <c r="L12" i="2"/>
  <c r="E229" i="2"/>
  <c r="F229" i="2"/>
  <c r="G229" i="2"/>
  <c r="L6" i="2"/>
  <c r="N6" i="2"/>
  <c r="N13" i="2"/>
  <c r="N16" i="2" s="1"/>
  <c r="L16" i="2"/>
  <c r="N29" i="2"/>
  <c r="N30" i="2" s="1"/>
  <c r="L30" i="2"/>
  <c r="P30" i="2" s="1"/>
  <c r="L121" i="2"/>
  <c r="N119" i="2"/>
  <c r="N121" i="2" s="1"/>
  <c r="N134" i="2"/>
  <c r="N135" i="2" s="1"/>
  <c r="L135" i="2"/>
  <c r="N147" i="2"/>
  <c r="N148" i="2" s="1"/>
  <c r="L148" i="2"/>
  <c r="P148" i="2" s="1"/>
  <c r="L84" i="2"/>
  <c r="N49" i="2"/>
  <c r="N51" i="2" s="1"/>
  <c r="N70" i="2"/>
  <c r="P70" i="2" s="1"/>
  <c r="N86" i="2"/>
  <c r="P86" i="2" s="1"/>
  <c r="L89" i="2"/>
  <c r="N173" i="2"/>
  <c r="P173" i="2" s="1"/>
  <c r="L175" i="2"/>
  <c r="N189" i="2"/>
  <c r="L190" i="2"/>
  <c r="P190" i="2" s="1"/>
  <c r="L207" i="2"/>
  <c r="N206" i="2"/>
  <c r="N207" i="2" s="1"/>
  <c r="L104" i="2"/>
  <c r="N91" i="2"/>
  <c r="N92" i="2" s="1"/>
  <c r="N156" i="2"/>
  <c r="L28" i="2"/>
  <c r="N26" i="2"/>
  <c r="N28" i="2" s="1"/>
  <c r="N53" i="2"/>
  <c r="N54" i="2" s="1"/>
  <c r="L54" i="2"/>
  <c r="P54" i="2" s="1"/>
  <c r="N123" i="2"/>
  <c r="L125" i="2"/>
  <c r="N158" i="2"/>
  <c r="N159" i="2" s="1"/>
  <c r="L159" i="2"/>
  <c r="L201" i="2"/>
  <c r="L24" i="2"/>
  <c r="N215" i="2"/>
  <c r="L20" i="2"/>
  <c r="N47" i="2"/>
  <c r="L99" i="2"/>
  <c r="N98" i="2"/>
  <c r="N99" i="2" s="1"/>
  <c r="L156" i="2"/>
  <c r="L180" i="2"/>
  <c r="N185" i="2"/>
  <c r="N186" i="2" s="1"/>
  <c r="L186" i="2"/>
  <c r="N203" i="2"/>
  <c r="N204" i="2" s="1"/>
  <c r="L204" i="2"/>
  <c r="P204" i="2" s="1"/>
  <c r="L215" i="2"/>
  <c r="L38" i="2"/>
  <c r="L62" i="2"/>
  <c r="L167" i="2"/>
  <c r="N41" i="2"/>
  <c r="N43" i="2" s="1"/>
  <c r="N64" i="2"/>
  <c r="N140" i="2"/>
  <c r="N141" i="2" s="1"/>
  <c r="N177" i="2"/>
  <c r="N9" i="2"/>
  <c r="N12" i="2" s="1"/>
  <c r="L80" i="2"/>
  <c r="L58" i="2"/>
  <c r="L76" i="2"/>
  <c r="L96" i="2"/>
  <c r="P96" i="2" s="1"/>
  <c r="L164" i="2"/>
  <c r="L108" i="2"/>
  <c r="L220" i="2"/>
  <c r="L225" i="2"/>
  <c r="N224" i="2"/>
  <c r="N190" i="2"/>
  <c r="L132" i="2"/>
  <c r="N74" i="1"/>
  <c r="P74" i="1" s="1"/>
  <c r="S8" i="1" s="1"/>
  <c r="N225" i="2" l="1"/>
  <c r="P225" i="2" s="1"/>
  <c r="P224" i="2"/>
  <c r="N220" i="2"/>
  <c r="P220" i="2"/>
  <c r="P215" i="2"/>
  <c r="P207" i="2"/>
  <c r="P206" i="2"/>
  <c r="N201" i="2"/>
  <c r="P201" i="2" s="1"/>
  <c r="P192" i="2"/>
  <c r="P185" i="2"/>
  <c r="P186" i="2"/>
  <c r="N180" i="2"/>
  <c r="P180" i="2"/>
  <c r="P177" i="2"/>
  <c r="P175" i="2"/>
  <c r="P167" i="2"/>
  <c r="P166" i="2"/>
  <c r="P164" i="2"/>
  <c r="P158" i="2"/>
  <c r="P159" i="2"/>
  <c r="P156" i="2"/>
  <c r="P150" i="2"/>
  <c r="P147" i="2"/>
  <c r="P145" i="2"/>
  <c r="P144" i="2"/>
  <c r="P134" i="2"/>
  <c r="P135" i="2"/>
  <c r="P132" i="2"/>
  <c r="P126" i="2"/>
  <c r="P127" i="2"/>
  <c r="N125" i="2"/>
  <c r="P125" i="2" s="1"/>
  <c r="P123" i="2"/>
  <c r="P121" i="2"/>
  <c r="P119" i="2"/>
  <c r="P110" i="2"/>
  <c r="N108" i="2"/>
  <c r="P108" i="2" s="1"/>
  <c r="P104" i="2"/>
  <c r="P99" i="2"/>
  <c r="P98" i="2"/>
  <c r="P91" i="2"/>
  <c r="N89" i="2"/>
  <c r="P89" i="2" s="1"/>
  <c r="N84" i="2"/>
  <c r="P84" i="2" s="1"/>
  <c r="P80" i="2"/>
  <c r="P78" i="2"/>
  <c r="P74" i="2"/>
  <c r="N76" i="2"/>
  <c r="P76" i="2" s="1"/>
  <c r="N71" i="2"/>
  <c r="P71" i="2" s="1"/>
  <c r="N67" i="2"/>
  <c r="P64" i="2"/>
  <c r="P67" i="2"/>
  <c r="P62" i="2"/>
  <c r="N62" i="2"/>
  <c r="N58" i="2"/>
  <c r="P58" i="2" s="1"/>
  <c r="P47" i="2"/>
  <c r="P41" i="2"/>
  <c r="P43" i="2"/>
  <c r="N38" i="2"/>
  <c r="P38" i="2" s="1"/>
  <c r="P35" i="2"/>
  <c r="P31" i="2"/>
  <c r="P34" i="2"/>
  <c r="P29" i="2"/>
  <c r="P26" i="2"/>
  <c r="P28" i="2"/>
  <c r="N24" i="2"/>
  <c r="P24" i="2"/>
  <c r="P17" i="2"/>
  <c r="P20" i="2"/>
  <c r="P16" i="2"/>
  <c r="P13" i="2"/>
  <c r="P12" i="2"/>
  <c r="P9" i="2"/>
  <c r="N7" i="2"/>
  <c r="F233" i="2"/>
  <c r="L7" i="2"/>
  <c r="L227" i="2" s="1"/>
  <c r="P6" i="2"/>
  <c r="E233" i="2"/>
  <c r="P7" i="2"/>
  <c r="N258" i="2"/>
  <c r="N222" i="1"/>
  <c r="P222" i="1" s="1"/>
  <c r="N219" i="1"/>
  <c r="P219" i="1" s="1"/>
  <c r="N218" i="1"/>
  <c r="P218" i="1" s="1"/>
  <c r="N217" i="1"/>
  <c r="P217" i="1" s="1"/>
  <c r="N214" i="1"/>
  <c r="P214" i="1" s="1"/>
  <c r="N213" i="1"/>
  <c r="P213" i="1" s="1"/>
  <c r="N212" i="1"/>
  <c r="P212" i="1" s="1"/>
  <c r="N209" i="1"/>
  <c r="P209" i="1" s="1"/>
  <c r="P210" i="1" s="1"/>
  <c r="P237" i="1"/>
  <c r="P232" i="1"/>
  <c r="P227" i="1"/>
  <c r="N206" i="1"/>
  <c r="N227" i="2" l="1"/>
  <c r="F240" i="2"/>
  <c r="P227" i="2"/>
  <c r="P223" i="1"/>
  <c r="P220" i="1"/>
  <c r="P215" i="1"/>
  <c r="N203" i="1" l="1"/>
  <c r="P203" i="1" s="1"/>
  <c r="P204" i="1" s="1"/>
  <c r="N199" i="1"/>
  <c r="P199" i="1" s="1"/>
  <c r="N200" i="1"/>
  <c r="P200" i="1" s="1"/>
  <c r="N196" i="1"/>
  <c r="P196" i="1" s="1"/>
  <c r="N195" i="1"/>
  <c r="P195" i="1" s="1"/>
  <c r="N192" i="1"/>
  <c r="P192" i="1" s="1"/>
  <c r="P193" i="1" s="1"/>
  <c r="N189" i="1"/>
  <c r="P189" i="1" s="1"/>
  <c r="N188" i="1"/>
  <c r="P188" i="1" s="1"/>
  <c r="N185" i="1"/>
  <c r="P185" i="1" s="1"/>
  <c r="N182" i="1"/>
  <c r="P206" i="1"/>
  <c r="P207" i="1" s="1"/>
  <c r="N179" i="1"/>
  <c r="N178" i="1"/>
  <c r="P178" i="1" s="1"/>
  <c r="N177" i="1"/>
  <c r="P177" i="1" s="1"/>
  <c r="N174" i="1"/>
  <c r="N173" i="1"/>
  <c r="P173" i="1" s="1"/>
  <c r="N172" i="1"/>
  <c r="P172" i="1" s="1"/>
  <c r="N169" i="1"/>
  <c r="N166" i="1"/>
  <c r="N163" i="1"/>
  <c r="N162" i="1"/>
  <c r="P162" i="1" s="1"/>
  <c r="N161" i="1"/>
  <c r="P161" i="1" s="1"/>
  <c r="N158" i="1"/>
  <c r="N155" i="1"/>
  <c r="N154" i="1"/>
  <c r="P154" i="1" s="1"/>
  <c r="N153" i="1"/>
  <c r="P153" i="1" s="1"/>
  <c r="N150" i="1"/>
  <c r="P150" i="1" s="1"/>
  <c r="P151" i="1" s="1"/>
  <c r="N147" i="1"/>
  <c r="P147" i="1" s="1"/>
  <c r="P148" i="1" s="1"/>
  <c r="N144" i="1"/>
  <c r="P144" i="1" s="1"/>
  <c r="P186" i="1" l="1"/>
  <c r="P197" i="1"/>
  <c r="P201" i="1"/>
  <c r="P190" i="1"/>
  <c r="P145" i="1"/>
  <c r="N140" i="1"/>
  <c r="P140" i="1" s="1"/>
  <c r="P141" i="1" s="1"/>
  <c r="P182" i="1"/>
  <c r="P183" i="1" s="1"/>
  <c r="P179" i="1"/>
  <c r="P180" i="1" s="1"/>
  <c r="P174" i="1"/>
  <c r="P175" i="1" s="1"/>
  <c r="P169" i="1"/>
  <c r="P170" i="1" s="1"/>
  <c r="P166" i="1"/>
  <c r="P167" i="1" s="1"/>
  <c r="P163" i="1"/>
  <c r="P164" i="1" s="1"/>
  <c r="P158" i="1"/>
  <c r="P159" i="1" s="1"/>
  <c r="P155" i="1"/>
  <c r="P156" i="1" s="1"/>
  <c r="N137" i="1"/>
  <c r="N134" i="1"/>
  <c r="P134" i="1" s="1"/>
  <c r="P135" i="1" s="1"/>
  <c r="N131" i="1"/>
  <c r="N130" i="1"/>
  <c r="P130" i="1" s="1"/>
  <c r="N129" i="1"/>
  <c r="P129" i="1" s="1"/>
  <c r="N126" i="1"/>
  <c r="P126" i="1" s="1"/>
  <c r="N123" i="1"/>
  <c r="N124" i="1"/>
  <c r="P124" i="1" s="1"/>
  <c r="N120" i="1"/>
  <c r="N119" i="1"/>
  <c r="P119" i="1" s="1"/>
  <c r="N116" i="1"/>
  <c r="P116" i="1" s="1"/>
  <c r="P117" i="1" s="1"/>
  <c r="N113" i="1"/>
  <c r="N110" i="1"/>
  <c r="N107" i="1"/>
  <c r="N106" i="1"/>
  <c r="P106" i="1" s="1"/>
  <c r="N103" i="1"/>
  <c r="N102" i="1"/>
  <c r="P102" i="1" s="1"/>
  <c r="N101" i="1"/>
  <c r="P101" i="1" s="1"/>
  <c r="N98" i="1"/>
  <c r="N95" i="1"/>
  <c r="N94" i="1"/>
  <c r="P94" i="1" s="1"/>
  <c r="N91" i="1"/>
  <c r="N88" i="1"/>
  <c r="P88" i="1" s="1"/>
  <c r="N87" i="1"/>
  <c r="P87" i="1" s="1"/>
  <c r="N86" i="1"/>
  <c r="P86" i="1" s="1"/>
  <c r="N83" i="1"/>
  <c r="P83" i="1" s="1"/>
  <c r="N82" i="1"/>
  <c r="P82" i="1" s="1"/>
  <c r="N79" i="1"/>
  <c r="P79" i="1" s="1"/>
  <c r="N78" i="1"/>
  <c r="P78" i="1" s="1"/>
  <c r="N75" i="1"/>
  <c r="P75" i="1" s="1"/>
  <c r="N73" i="1"/>
  <c r="P73" i="1" s="1"/>
  <c r="N72" i="1"/>
  <c r="P72" i="1" s="1"/>
  <c r="N70" i="1"/>
  <c r="P70" i="1" s="1"/>
  <c r="N69" i="1"/>
  <c r="P69" i="1" s="1"/>
  <c r="N66" i="1"/>
  <c r="P66" i="1" s="1"/>
  <c r="N65" i="1"/>
  <c r="N64" i="1"/>
  <c r="P64" i="1" s="1"/>
  <c r="N61" i="1"/>
  <c r="P61" i="1" s="1"/>
  <c r="N60" i="1"/>
  <c r="P60" i="1" s="1"/>
  <c r="N57" i="1"/>
  <c r="P57" i="1" s="1"/>
  <c r="N56" i="1"/>
  <c r="N53" i="1"/>
  <c r="N50" i="1"/>
  <c r="N49" i="1"/>
  <c r="N46" i="1"/>
  <c r="P46" i="1" s="1"/>
  <c r="N44" i="1"/>
  <c r="N42" i="1"/>
  <c r="P42" i="1" s="1"/>
  <c r="N41" i="1"/>
  <c r="P41" i="1" s="1"/>
  <c r="N39" i="1"/>
  <c r="P76" i="1" l="1"/>
  <c r="P125" i="1"/>
  <c r="P71" i="1"/>
  <c r="P43" i="1"/>
  <c r="N36" i="1"/>
  <c r="P36" i="1" s="1"/>
  <c r="N37" i="1"/>
  <c r="N35" i="1"/>
  <c r="P35" i="1" s="1"/>
  <c r="N33" i="1"/>
  <c r="N32" i="1"/>
  <c r="P32" i="1" s="1"/>
  <c r="N31" i="1"/>
  <c r="P31" i="1" s="1"/>
  <c r="N29" i="1"/>
  <c r="N26" i="1"/>
  <c r="P26" i="1" s="1"/>
  <c r="N27" i="1"/>
  <c r="N25" i="1"/>
  <c r="P25" i="1" s="1"/>
  <c r="N23" i="1"/>
  <c r="N22" i="1"/>
  <c r="P22" i="1" s="1"/>
  <c r="N21" i="1"/>
  <c r="P21" i="1" s="1"/>
  <c r="N18" i="1" l="1"/>
  <c r="P18" i="1" s="1"/>
  <c r="N19" i="1"/>
  <c r="N17" i="1"/>
  <c r="P17" i="1" s="1"/>
  <c r="N14" i="1" l="1"/>
  <c r="P14" i="1" s="1"/>
  <c r="N15" i="1"/>
  <c r="N13" i="1"/>
  <c r="P13" i="1" s="1"/>
  <c r="N10" i="1"/>
  <c r="P10" i="1" s="1"/>
  <c r="N11" i="1"/>
  <c r="N9" i="1"/>
  <c r="P9" i="1" s="1"/>
  <c r="N5" i="1"/>
  <c r="N6" i="1"/>
  <c r="P6" i="1" s="1"/>
  <c r="S4" i="1" l="1"/>
  <c r="P7" i="1"/>
  <c r="P137" i="1"/>
  <c r="P138" i="1" s="1"/>
  <c r="P131" i="1"/>
  <c r="P132" i="1" s="1"/>
  <c r="P120" i="1"/>
  <c r="P121" i="1" s="1"/>
  <c r="P80" i="1"/>
  <c r="P84" i="1"/>
  <c r="P89" i="1"/>
  <c r="P65" i="1"/>
  <c r="P67" i="1" s="1"/>
  <c r="P113" i="1" l="1"/>
  <c r="P114" i="1" s="1"/>
  <c r="P110" i="1"/>
  <c r="P111" i="1" s="1"/>
  <c r="P107" i="1"/>
  <c r="P108" i="1" s="1"/>
  <c r="P103" i="1"/>
  <c r="P104" i="1" s="1"/>
  <c r="P98" i="1"/>
  <c r="P99" i="1" s="1"/>
  <c r="P95" i="1"/>
  <c r="P96" i="1" s="1"/>
  <c r="P91" i="1" l="1"/>
  <c r="P92" i="1" s="1"/>
  <c r="P62" i="1"/>
  <c r="P56" i="1"/>
  <c r="P53" i="1"/>
  <c r="P50" i="1"/>
  <c r="P49" i="1"/>
  <c r="S6" i="1" l="1"/>
  <c r="P51" i="1"/>
  <c r="P54" i="1"/>
  <c r="P58" i="1"/>
  <c r="P37" i="1" l="1"/>
  <c r="P38" i="1" s="1"/>
  <c r="P33" i="1"/>
  <c r="P34" i="1" s="1"/>
  <c r="P29" i="1"/>
  <c r="P27" i="1"/>
  <c r="P28" i="1" s="1"/>
  <c r="P23" i="1"/>
  <c r="P24" i="1" s="1"/>
  <c r="P19" i="1"/>
  <c r="P20" i="1" s="1"/>
  <c r="P15" i="1"/>
  <c r="P16" i="1" s="1"/>
  <c r="P11" i="1"/>
  <c r="P12" i="1" l="1"/>
  <c r="S11" i="1"/>
  <c r="P47" i="1"/>
</calcChain>
</file>

<file path=xl/sharedStrings.xml><?xml version="1.0" encoding="utf-8"?>
<sst xmlns="http://schemas.openxmlformats.org/spreadsheetml/2006/main" count="1291" uniqueCount="259">
  <si>
    <t>№ п.п (вида товара)</t>
  </si>
  <si>
    <t>Наименование  товара</t>
  </si>
  <si>
    <t>Характеристика товара</t>
  </si>
  <si>
    <t>Наименование отдела (управления) администрации города Югорска</t>
  </si>
  <si>
    <t>Кол-во</t>
  </si>
  <si>
    <t>Единичные цены (тарифы)</t>
  </si>
  <si>
    <t>1*</t>
  </si>
  <si>
    <t>2*</t>
  </si>
  <si>
    <t>3*</t>
  </si>
  <si>
    <t>4*</t>
  </si>
  <si>
    <t>5*</t>
  </si>
  <si>
    <t>Начальная цена, руб.</t>
  </si>
  <si>
    <t>Средняя цена, руб.</t>
  </si>
  <si>
    <t>шт</t>
  </si>
  <si>
    <t>Ед.изм.</t>
  </si>
  <si>
    <t>Администрация</t>
  </si>
  <si>
    <t xml:space="preserve">ИТОГО по виду товара </t>
  </si>
  <si>
    <t>ИТОГО по виду товара</t>
  </si>
  <si>
    <t>Шариковая ручка из полупрозрачного пластика . Металлический шарик в стержне диаметром 0,7 мм, толщина линии письма 0,5 мм. Стержень ручки вместо чернил наполнен гелем с масляной основой, что позволяет писать без усилий даже на мягкой и тонкой бумаге. Длина стержня 139 мм.</t>
  </si>
  <si>
    <t>Ручка шариковая, цвет  чернил-красный</t>
  </si>
  <si>
    <t>Управление</t>
  </si>
  <si>
    <t>КДН</t>
  </si>
  <si>
    <t>Опека</t>
  </si>
  <si>
    <t>Зажим для бумаг 25мм</t>
  </si>
  <si>
    <t>Из металла, для скрепления большого количества бумаги, размер 25 мм</t>
  </si>
  <si>
    <t>уп</t>
  </si>
  <si>
    <t>Анти-степлер</t>
  </si>
  <si>
    <t xml:space="preserve">Материал изготовления антистеплера комбинированный: металл+пластик.
Предназначен для удаления скоб № 10, 24/6 и 26/6.
</t>
  </si>
  <si>
    <t>Скрепочница магнитная</t>
  </si>
  <si>
    <t xml:space="preserve">Магнитная скрепочница имеет пластиковый корпус.Изделие оснащено магнитным держателем.
Корпус имеет прозрачный контейнер, который предназначен для визуального контроля наличия скрепок в устройстве.Ширина: 5,8см.Длина: 5,8см.
Высота: 9,8см.
Диаметр отверстия: 2,9см.
</t>
  </si>
  <si>
    <t>Скрепки</t>
  </si>
  <si>
    <t>Металлические оцинкованные скрепки удобной закругленной формы надежно скрепляют документы, не повреждая их. Имеют гофрированную поверхность. Не окисляются. Размер — 50 мм. Качественные и упругие, позволяют скреплять относительно объемные документы</t>
  </si>
  <si>
    <t>Металлические скрепки удобной овальной формы покрыты полимерным материалом разных цветов. Надежно скрепляют документы, не повреждая их. Размер — 28 мм. Качественные и упругие, позволяют скреплять относительно объемные документы.</t>
  </si>
  <si>
    <t>Фоторамка А3</t>
  </si>
  <si>
    <t>Изготовлена из ламинированной МДФ, цвет- «махагон» (темно-коричневый)</t>
  </si>
  <si>
    <t>Формат А3.Изготовлена из ламинированной МДФ, цвет- «махагон» (темно-коричневый)</t>
  </si>
  <si>
    <t>Фоторамка А4</t>
  </si>
  <si>
    <t>Стержень шариковый синий</t>
  </si>
  <si>
    <t xml:space="preserve">Стержень шариковый
Диаметр шарика 0,6 мм; Длина стержня 139 мм.
</t>
  </si>
  <si>
    <t>Изготовлена из картона, с внешней и внутренней стороны оклеена полипропиленовой пленкой синего цвета. Формат А4. Нижние края защищены от повреждений металлическим кантом.. На корешке шириной 50 мм имеется карман со сменной этикеткой и кольцо для захвата. Папка-регистратор вмещает до 350 листов стандартной плотности</t>
  </si>
  <si>
    <t>Охрана труда</t>
  </si>
  <si>
    <t>Папка регистратор с арочным механизмом 70мм, черная</t>
  </si>
  <si>
    <t>Папка-регистратор с арочным механизмом  формата А4 изготовлена из плотного картона, покрытого прочной бумагой черного цвета. Позволяет хранить большое количество документов. Механизм подшивания — металлический арочный. Нижние края папки защищены металлическим кантом. На корешке шириной 70 мм есть кольцо для удобного захвата и наклеенная этикетка. вмещает до 350 листов стандартной плотности</t>
  </si>
  <si>
    <t>Папка регистратор с арочным механизмом 50мм, черная</t>
  </si>
  <si>
    <t>Папка-регистратор с арочным механизмом  формата А4 изготовлена из плотного картона, покрытого прочной бумагой черного цвета. Позволяет хранить большое количество документов. Механизм подшивания — металлический арочный. Нижние края папки защищены металлическим кантом. На корешке шириной 50 мм есть кольцо для удобного захвата и наклеенная этикетка. вмещает до 350 листов стандартной плотности</t>
  </si>
  <si>
    <t>121,,91</t>
  </si>
  <si>
    <t xml:space="preserve">Информационное оборудовниае Подставка односторонняя </t>
  </si>
  <si>
    <t>Подставка вертикальная односторонняя предназначена для размещения на столе. Изделие используется для размещения информации. Для изготовления подставки применялось прозрачное акриловое оргстекло. Информационное оборудование, имеющее одно отделение, предусматривает размещение в нем листов формата А4. Поставляются подставки в защитной пленке.210х297мм</t>
  </si>
  <si>
    <t>Архив</t>
  </si>
  <si>
    <t>Зажим для бумаг 41мм</t>
  </si>
  <si>
    <t>Из металла, для скрепления большого количества бумаги, размер  41мм</t>
  </si>
  <si>
    <t>упак</t>
  </si>
  <si>
    <t>Пружины  предназначены для сшивания до 145 листов формата А4 при помощи брошюровщика. Позволяют вынимать и добавлять листы в готовый документ. Изготовлены из прочного пластика белого цвета, состоят из 21 кольца диаметром 16 мм, шаг переплета — 3:1</t>
  </si>
  <si>
    <r>
      <t xml:space="preserve">Пружины для переплета пластиковые </t>
    </r>
    <r>
      <rPr>
        <b/>
        <sz val="10"/>
        <color rgb="FF000000"/>
        <rFont val="Times New Roman"/>
        <family val="1"/>
        <charset val="204"/>
      </rPr>
      <t>16мм</t>
    </r>
    <r>
      <rPr>
        <sz val="10"/>
        <color rgb="FF000000"/>
        <rFont val="Times New Roman"/>
        <family val="1"/>
        <charset val="204"/>
      </rPr>
      <t xml:space="preserve"> белые</t>
    </r>
  </si>
  <si>
    <t>Из металла, для скрепления большого количества бумаги, размер  51мм</t>
  </si>
  <si>
    <t>Папка файловая на 40 файлов, черная</t>
  </si>
  <si>
    <t>Папка с файлами  изготовлена из прочного пластика черного цвета, на обложку нанесен цветочный орнамент. Толщина материала — 0,5 мм. Имеет 40 несъемных прозрачных вкладышей для удобного хранения и демонстрации документов. В каждый вкладыш можно поместить по два листа. Формат файловой папки — А4.</t>
  </si>
  <si>
    <t>Ручка шариковая на липучке синяя, 0,5 мм</t>
  </si>
  <si>
    <t>Многоразовая шариковая ручка с синим цветом чернил. Модель в прозрачном корпусе с деталями синего цвета специально разработана для офисов и различных учреждений: с одной стороны она крепится к пластиковой пружине, а с другой — к специальной подставке с липким основанием для установки на столах или тумбах. Ручка комплектуется сменным стержнем, толщина линии составляет 0,5 мм.</t>
  </si>
  <si>
    <t>Зажим для бумаг 51мм</t>
  </si>
  <si>
    <t>Зажим для бумаг 19 мм</t>
  </si>
  <si>
    <t>Из металла, для скрепления большого количества бумаги, размер  19мм</t>
  </si>
  <si>
    <t>Стикеры цветные 76х76</t>
  </si>
  <si>
    <t xml:space="preserve">Разноцветный блок-кубик  с клеевой основой содержит 100 листов. Размер листов 76×76 мм. Блок-кубик может быть использован самостоятельно или в диспенсерах. </t>
  </si>
  <si>
    <t>Книга учета бухгалтерская  в клетку</t>
  </si>
  <si>
    <t>Бухгалтерская книга учета формата А4. Твердый переплет из бумвинила (слой ПВХ на бумажной основе). Внутренний блок — офсетная бумага, 192 листа в клетку. Книга скреплена с помощью сшивки.</t>
  </si>
  <si>
    <t>Калькулятор настольный 12-разрядный</t>
  </si>
  <si>
    <t>Бухгалтерский калькулятор Citizen SDC-444S настольного типа. Корпус серого цвета оснащен удобными пластиковыми клавишами. Монохромный 12-разрядный дисплей на жидких кристаллах. Калькулятор имеет дополнительные функции: операции с процентами и квадратным корнем, корректировка вводимого числа, двойная память для одновременного хранения двух различных значений, функция MU] для вычисления надбавки к цене-прибыли, суммирование произведенных операций. Энергосберегающий режим позволяет автоматически отключить калькулятор через пять минут после последнего нажатия клавиш. Модель имеет компактные размеры (153×30,5×199 мм).</t>
  </si>
  <si>
    <t>Клей-карандаш</t>
  </si>
  <si>
    <t xml:space="preserve">Клей-карандаш легко склеивает картон, бумагу, текстильные изделия. Изготовлен из нетоксичного вещества с увлажняющим глицерином. Имеет большой срок хранения, бесцветен, без запаха. Клей легко очищается с одежды, рук, не вызывает аллергии. Начинает действовать за 30 секунд. Благодаря упаковке в форме карандаша состав расходуется весьма экономично, не оставляет ненужных пятен, а также быстро сохнет, морозоустойчив. Вес 20г. </t>
  </si>
  <si>
    <t>Папка-конверт на молнии А5</t>
  </si>
  <si>
    <t>Папка-конверт формата А5 изготовлена из мягкого прозрачного ПВХ. Закрывается на пластиковую молнию зеленого цвета. На лицевой стороне — карман для визитки или этикетки</t>
  </si>
  <si>
    <t>Клейкая лента канцелярская</t>
  </si>
  <si>
    <t>Клейкая лента канцелярская .тип пленки - полипропилен; 
цвет - прозрачный;тип клея - акриловый;Размер 12мм х 33 м
Плотность 35 мкм</t>
  </si>
  <si>
    <t>Папка уголок А4 180мкм, синий</t>
  </si>
  <si>
    <t>Папка-уголокформата А4 изготовлена из плотного прозрачного полипропилена синего цвета</t>
  </si>
  <si>
    <t>Клейкая лента  48мм х 50м</t>
  </si>
  <si>
    <t>Кристально-прозрачная клейкая лента  на полипропиленовой основе. Край отделан бумагой для удобства захвата. Клейкая лента упаковочная выдерживает большие температурные перепады и подходит для всех климатических поясов России. Температурный режим использования: 10-30 C. Клеевой слой — акриловый. Прочность клейкой ленты при разрыве, кг/in: 9±10%. Диаметр втулки 76 мм. Клейкая лента имеет ширину 48 мм, в рулон входит 50 метров ленты.</t>
  </si>
  <si>
    <t>Фломастеры (вентилируемый колпачок, 20 цветов)</t>
  </si>
  <si>
    <t>Набор фломастеров в пластиковой упаковке, 20 цветов. Заправлены чернилами на водной основе, которые смываются с рук и большинства тканей. Толщина линии — 4 мм. Каждый фломастер оснащен безопасным для детей вентилируемым колпачком, который позволит дышать при попадании в горло.</t>
  </si>
  <si>
    <t>набор</t>
  </si>
  <si>
    <t>Пружины для переплета пластиковые 28мм белые</t>
  </si>
  <si>
    <t>Пружины предназначены для сшивания до 270 листов формата А4 при помощи брошюровщика. Позволяют вынимать и добавлять листы в готовый документ. Изготовлены из прочного пластика белого цвета, состоят из 21 кольца диаметром 28 мм, шаг переплета — 3:1</t>
  </si>
  <si>
    <t>Ежедневник недатированный</t>
  </si>
  <si>
    <t xml:space="preserve">Недатированный ежедневник .Мягкая обложка с закругленными уголками с зернистой фактурой изготовлена из интегрального картона. Листы блока из бумаги высокой плотности цвета слоновой кости. В ежедневнике предусмотрены специальные перфорированные страницы для заметок, информационный блок. Формат ежедневника А4.Наличие календарей на несколько лет и телефонной книги.Размер 190х260мм,176л
</t>
  </si>
  <si>
    <t>Папки архивные с завязками</t>
  </si>
  <si>
    <t>Архивная папка предназначена для архивного хранения документов формата А4 как самостоятельно, так и в специальных коробах. Обеспечен удобный доступ к бумагам, папка фиксируется двумя завязками. Продуманная конструкция исключает необходимость четырех завязок и эффект «провала» боковых стенок. Изготовлена из микрофокартона. Корешок 75 мм, цвет фиолетовый, вмещает 480 листов. Предусмотрено поле для надписей. Архивная папка подходит краткосрочного хранения. Размер: (ДхШхВ) 260×75×320 мм.</t>
  </si>
  <si>
    <t>Зажим для бумаг</t>
  </si>
  <si>
    <t>Из металла, для скрепления большого количества бумаги, размер 15 мм</t>
  </si>
  <si>
    <t>Дырокол</t>
  </si>
  <si>
    <t>Металлический корпус, ограничительная линейка, пробивная способность – 40 листов, на 2 отверстия</t>
  </si>
  <si>
    <t>Пружины для переплета пластиковые 8мм синие</t>
  </si>
  <si>
    <t>Пружины предназначены для сшивания до 45 листов формата А4 при помощи брошюровщика. Позволяют вынимать и добавлять листы в готовый документ. Изготовлены из прочного пластика синего цвета, состоят из 21 кольца диаметром 8 мм, шаг переплета — 3:1.</t>
  </si>
  <si>
    <t xml:space="preserve">Скобы для степлера </t>
  </si>
  <si>
    <t xml:space="preserve">Металлические № 10 В картонной коробке 1000скоб </t>
  </si>
  <si>
    <t>Степлер №10</t>
  </si>
  <si>
    <t>Устройство  для  скрепления страниц с помощью  металлических  скоб № 10, загрузка  до 50 скоб, пробивная  толщина -12 листов, глубина прошивки 43 мм</t>
  </si>
  <si>
    <t>Пружины для переплета пластиковые 12мм красные</t>
  </si>
  <si>
    <t>Предназначены для сшивания до 100 листов формата А4 при помощи брошюровщика. Позволяют вынимать и добавлять листы в готовый документ. Изготовлены из прочного пластика красного цвета, состоят из 21 кольца диаметром 12 мм, шаг переплета — 3:1</t>
  </si>
  <si>
    <t xml:space="preserve">
Линейка 50 см, флуоресцентная
</t>
  </si>
  <si>
    <t>50-сантиметровая линейкавыполнена из полистирола. Удобная в использовании линейка с четкой разметкой, высокого качества. Флуоресцентные цвета в ассортименте : желтый, малиновый, оранжевый, зеленый.</t>
  </si>
  <si>
    <t>Степлер мощный</t>
  </si>
  <si>
    <t>Максимальной толщиной сшивания бумаги до 100 листов. Глубина закладки листов составляет 56 мм. Пластиковая основа степлера не царапает поверхность стола и предотвращает скольжение. Тип и размер используемых скоб — N 23/6, 23/8, 23/10, 23/13. Загрузка скоб в степлер осуществляется горизонтально (до 200 штук).</t>
  </si>
  <si>
    <t>Пружины для переплета пластиковые 22мм прозрачные</t>
  </si>
  <si>
    <t>Пружины предназначены для сшивания до 210 листов формата А4 при помощи брошюровщика. Позволяют вынимать и добавлять листы в готовый документ. Изготовлены из прочного прозрачного пластика, состоят из 21 кольца диаметром 22 мм, шаг переплета — 3:1</t>
  </si>
  <si>
    <t>Батарейки</t>
  </si>
  <si>
    <t>Типоразмер –АА, Алкалиновые батарейки, напряжение -1,5 В</t>
  </si>
  <si>
    <t>Ручка шариковая</t>
  </si>
  <si>
    <t>Тонкая шариковая ручка с каучуковой накладкой для пальцев. Стержень ручки вместо чернил наполнен гелем с масляной основой. Прозрачный пластиковый корпус. Линия письма 0,5 мм. Цвет чернил-синий</t>
  </si>
  <si>
    <t>Бэджи на текстильной ленте</t>
  </si>
  <si>
    <t>10 штук в комплекте, длина ленты 90см, качественная ПВХ-пленка, прочные швы, цвет ленты- синий.Есть металлический зажим.</t>
  </si>
  <si>
    <t>Скобы к степлеру №23/10 (до 70 листов)</t>
  </si>
  <si>
    <t>Металлические №23/10 В картонной коробке 1000 скоб</t>
  </si>
  <si>
    <t>Нить прошивная</t>
  </si>
  <si>
    <t>Прошивная лавсановая нить в бобинах, длина намотки — 1000 м.</t>
  </si>
  <si>
    <t xml:space="preserve">Датер автоматический самонаборный </t>
  </si>
  <si>
    <t>Датер автоматический самонаборный Надежный пластиковый корпус с автоматическим окрашиванием текста, 
Дата цифрами (01.01.2020) - в центре, вокруг даты рифленая пластина для набора текста. 
Рассчитана на 12 лет, включая текущий год. Высота даты - 4 мм. В комплекте: датер с рифленой пластиной, 
две кассы букв: TypeSet A (арт. 73899), TypeSet В (арт. 73900), двухцветная сменная подушка, пинцет. 
Крепление символов на одной ножке, экспресс-набор текста.
 (60х40 мм, 6 строк)</t>
  </si>
  <si>
    <t>ЗАГС</t>
  </si>
  <si>
    <t>Карандаш чернографитный .</t>
  </si>
  <si>
    <t>Карандаш чернографитный в черном трехгранном деревянном корпусе. Поставляется заточенным, снабжен ластиком. Твердость грифеля — HB. Длина карандаша — 185 мм.</t>
  </si>
  <si>
    <t xml:space="preserve">
Вертикальный накопитель
</t>
  </si>
  <si>
    <t xml:space="preserve">Лоток вертикальный для хранения документов,формата А4.
Изготовлен из полистирола.
Цвет прозрачный.
Размер (ДхШхВ) - 235х85х288
</t>
  </si>
  <si>
    <t xml:space="preserve">
Вертикальный накопитель 3 отделения, cборный чёрный.</t>
  </si>
  <si>
    <t>Накопитель  с тремя отделениями изготовлен из полистирола черного цвета. Формат А4. Может устанавливаться как в вертикальном, так и в горизонтальном положении.</t>
  </si>
  <si>
    <t>Папка-конверт с кнопкой 19х24 см, синяя</t>
  </si>
  <si>
    <t>Папка-конверт размером 19×24 см (для формата А5) изготовлена из прозрачного полипропилена синего цвета. Закрывается на кнопку.</t>
  </si>
  <si>
    <t>Клейкие закладки (5 цветов по 20 листов)</t>
  </si>
  <si>
    <t>Пластиковые клейкие закладки. В упаковке 5 ярких неоновых цветов по 20 листов каждого. Стикеры клейкие, ширина которых составляет 12 мм, могут служить закладками в документах, использоваться для записи краткой информации, для выделения текста. Прозрачный пластик, из которого изготовлены стикеры, не скрывает при этом самого текста. Стикеры клейкие легко удаляются, не оставляя следов и не повреждая бумагу.</t>
  </si>
  <si>
    <t>Стержень шарик. 139мм , цвет чернил синий</t>
  </si>
  <si>
    <t xml:space="preserve">Стержень шариковый
Диаметр шарика 0,6 мм; Длина стержня 139 мм
</t>
  </si>
  <si>
    <t>Картон белый (нарезанный, немелованный, А4,)</t>
  </si>
  <si>
    <t>Картон белый немелованный пригодится для рисования, аппликаций и других видов творчества. Листы плотностью 280 г/кв.м. имеют гладкую белую поверхность с одной стороны. В одной упаковке 200 шт. немелованного картона формата А4.</t>
  </si>
  <si>
    <t>Папка-скоросшиватель картонная «Дело №»</t>
  </si>
  <si>
    <t>Папка-скоросшиватель «Дело №» формата А4 изготовлена из белого немелованного картона (плотность 360 г/кв.м). Оснащена металлическим механизмом сшивания. Длина усиков составляет 45-50 мм. Вместимость — до 150 листов стандартной плотности.</t>
  </si>
  <si>
    <t>Двухсторонняя клейкая лента</t>
  </si>
  <si>
    <t>Двусторонняя упаковочная клейкая лента.Основа - полипропилен. Размер 38 мм х 10 м.Температурный режим использования: 10-30 С.Диаметр втулки 76 мм.</t>
  </si>
  <si>
    <t xml:space="preserve">
Карандаши цветные, 24 цв.
</t>
  </si>
  <si>
    <t>Цветные карандаши имеют насыщенные цвета. Шестигранная форма корпуса снижает усталость и придает дополнительный комфорт. Мягкий грифель.. Длина каждого — 17,5 см, толщина грифеля — 2,9 мм. В картонном футляре 24 цветных карандаша.</t>
  </si>
  <si>
    <t>Пружины для переплета пластиковые 32 мм белый</t>
  </si>
  <si>
    <t>Пружины предназначены для сшивания до 300 листов формата А4 при помощи брошюровщика. Позволяют вынимать и добавлять листы в готовый документ. Изготовлены из прочного пластика белого цвета, диаметр — 32 мм, шаг переплета — 3:1.</t>
  </si>
  <si>
    <t>Корректирующая лента</t>
  </si>
  <si>
    <t xml:space="preserve">Корректирующая лента позволяет сразу писать по исправленному тексту. Съемный колпачок защищает от высыхания рабочий узел.40м </t>
  </si>
  <si>
    <t>Папка-скоросшиватель</t>
  </si>
  <si>
    <t xml:space="preserve">Изготовлен из пластика, толщиной 0,18мм верхний лист и 0,30мм нижний лист.На лицевой стороне карман с полоской для указания содержания.Прозрачный карман 1/3 ширины на задней обложке.Удобный пластиковый механизм скросшивателя. Цвет зеленый.
</t>
  </si>
  <si>
    <t>Папка файловая на 60 файлов</t>
  </si>
  <si>
    <t>Папка с файлами предназначена для хранения материалов и документов формата А4, требующих упорядоченности и наглядного обзора: отчетов, презентаций, коммерческих и персональных портфолио. Изготовлена из пластика толщиной 0,7 мм красного цвета, имеет 60 прозрачных вкладышей, а также карман на корешке для сменной этикетки. Вмещает до 120 листов стандартной плотности.</t>
  </si>
  <si>
    <t xml:space="preserve">КДН </t>
  </si>
  <si>
    <t xml:space="preserve">ОПЕКА </t>
  </si>
  <si>
    <t xml:space="preserve">Охрана труда </t>
  </si>
  <si>
    <r>
      <t xml:space="preserve">Папка-регистратор с арочным механизмом </t>
    </r>
    <r>
      <rPr>
        <b/>
        <sz val="10"/>
        <color rgb="FF000000"/>
        <rFont val="Times New Roman"/>
        <family val="1"/>
        <charset val="204"/>
      </rPr>
      <t>СИНЯЯ</t>
    </r>
  </si>
  <si>
    <t xml:space="preserve">ИТОГО: </t>
  </si>
  <si>
    <t>Охране тоже необходимо из всего списка только, то что заказываю</t>
  </si>
  <si>
    <t>Архиву тоже ничего другого не надо. Архивные папки надо будет отдельно заказывать, они специфичные</t>
  </si>
  <si>
    <t xml:space="preserve">Оксана! По смете, что ты мне говорила, получается:                                                                                                          Управление-36 300 руб., КДН- 45 687 руб.,ЗАГС-7 170,50., ОПЕКА-50 601 руб., Архив- 64 687, 50 руб.( в том числе 30 тысяч коробы), Охрана труда- 10 798 руб.                                                                                                                                                                                                                                                                                                                                                                                                                                                                                                                                                                                                                               </t>
  </si>
  <si>
    <t>По ЗАГСУ Тамара Николаевна сказала, что она экономит и ей ничего не надо, кроме  ДАТЕРА</t>
  </si>
  <si>
    <t>Адм</t>
  </si>
  <si>
    <t>ИТОГО</t>
  </si>
  <si>
    <t xml:space="preserve">Лоток вертикальный для хранения документов,формата А4.
Изготовлен из полистирола.
Цвет прозрачный.
Размер (ДхШхВ) - 235х85х288 мм
</t>
  </si>
  <si>
    <t xml:space="preserve">Корректирующая лента позволяет сразу писать по исправленному тексту. Съемный колпачок защищает от высыхания рабочий узел. Длина 40м </t>
  </si>
  <si>
    <t xml:space="preserve">Зажим для бумаг </t>
  </si>
  <si>
    <t>Стержень шариковый</t>
  </si>
  <si>
    <t xml:space="preserve">Папка-регистратор с арочным механизмом </t>
  </si>
  <si>
    <t>Изготовлена из картона, с внешней и внутренней стороны оклеена полипропиленовой пленкой синего цвета. Формат А4. Нижние края защищены от повреждений металлическим кантом.. На корешке шириной 50 мм имеется карман со сменной этикеткой и кольцо для захвата. Папка-регистратор вмещает до 350 листов стандартной плотности. Цвет синий</t>
  </si>
  <si>
    <t>Папка-регистратор с арочным механизмом  формата А4 изготовлена из плотного картона, покрытого прочной бумагой черного цвета. Позволяет хранить большое количество документов. Механизм подшивания — металлический арочный. Нижние края папки защищены металлическим кантом. На корешке шириной 70 мм есть кольцо для удобного захвата и наклеенная этикетка. вмещает до 350 листов стандартной плотности. Цвет черный.</t>
  </si>
  <si>
    <t xml:space="preserve">Папка регистратор с арочным механизмом </t>
  </si>
  <si>
    <t>Папка-регистратор с арочным механизмом  формата А4 изготовлена из плотного картона, покрытого прочной бумагой черного цвета. Позволяет хранить большое количество документов. Механизм подшивания — металлический арочный. Нижние края папки защищены металлическим кантом. На корешке шириной 50 мм есть кольцо для удобного захвата и наклеенная этикетка. вмещает до 350 листов стандартной плотности. Цвет черный.</t>
  </si>
  <si>
    <t xml:space="preserve">Подставка односторонняя </t>
  </si>
  <si>
    <t xml:space="preserve">Пружины для переплета </t>
  </si>
  <si>
    <t xml:space="preserve">Папка файловая </t>
  </si>
  <si>
    <t>Папка с файлами  изготовлена из прочного пластика черного цвета, на обложку нанесен цветочный орнамент. Толщина материала — 0,5 мм. Имеет 40 несъемных прозрачных вкладышей для удобного хранения и демонстрации документов. В каждый вкладыш можно поместить по два листа. Формат файловой папки — А4. Цвет черный.</t>
  </si>
  <si>
    <t>Ручка шариковая на липучке</t>
  </si>
  <si>
    <t xml:space="preserve">Стикеры цветные </t>
  </si>
  <si>
    <t xml:space="preserve">Книга учета бухгалтерская  </t>
  </si>
  <si>
    <t xml:space="preserve">Калькулятор </t>
  </si>
  <si>
    <t xml:space="preserve">Папка-конверт на молнии </t>
  </si>
  <si>
    <t xml:space="preserve">Папка уголок </t>
  </si>
  <si>
    <t xml:space="preserve">Клейкая лента </t>
  </si>
  <si>
    <t xml:space="preserve">Степлер </t>
  </si>
  <si>
    <t xml:space="preserve">
Линейка  флуоресцентная
</t>
  </si>
  <si>
    <t xml:space="preserve">Карандаш чернографитный </t>
  </si>
  <si>
    <t xml:space="preserve">
Вертикальный накопитель </t>
  </si>
  <si>
    <t xml:space="preserve">Папка-конверт с кнопкой </t>
  </si>
  <si>
    <t>Клейкие закладки</t>
  </si>
  <si>
    <t xml:space="preserve">Картон </t>
  </si>
  <si>
    <t xml:space="preserve">Папка-скоросшиватель </t>
  </si>
  <si>
    <t xml:space="preserve">
Карандаши цветные </t>
  </si>
  <si>
    <t>Охр тр</t>
  </si>
  <si>
    <t xml:space="preserve">Фломастеры </t>
  </si>
  <si>
    <t xml:space="preserve">Скобы </t>
  </si>
  <si>
    <t>Пружины предназначены для сшивания до 270 листов формата А4 при помощи брошюровщика. Позволяют вынимать и добавлять листы в готовый документ. Изготовлены из прочного пластика белого цвета, состоят из 21 кольца диаметром 28 мм, шаг переплета — 3:1.Не менее 50 шт в упаковке.</t>
  </si>
  <si>
    <t xml:space="preserve">Бэйджи </t>
  </si>
  <si>
    <t>10 штук в комплекте, длина ленты 90см, качественная ПВХ-пленка, прочные швы, цвет ленты- синий. Есть металлический зажим.</t>
  </si>
  <si>
    <t>Металлические №23/6 В картонной коробке 1000 скоб</t>
  </si>
  <si>
    <t>Шариковая ручка из полупрозрачного пластика . Металлический шарик в стержне диаметром 0,7 мм, толщина линии письма 0,5 мм. Стержень ручки вместо чернил наполнен гелем с масляной основой, что позволяет писать без усилий даже на мягкой и тонкой бумаге. Длина стержня 139 мм. Цвет чернил красный.</t>
  </si>
  <si>
    <t>Папка-скоросшиватель «Дело №» формата А4 изготовлена из белого немелованного картона (плотность не менее 220 г/кв.м), на лицевой стороне есть  поля для подписывания. Оснащена металлическим механизмом сшивания. Вместимость — не менее 150 листов формата А4.</t>
  </si>
  <si>
    <t xml:space="preserve">Изготовлена из мягкого уветного пластика с прозрачным верхним листом. Размер не менее 230х310 мм, толщина не менее 180 мкм. Усиленный пластиковый корешок с прозрачной полосой-окном для размещения информации.
</t>
  </si>
  <si>
    <t>Термоэтикетки в рулоне</t>
  </si>
  <si>
    <t>Самоклеящиеся термоэтикетки размером 58х40 мм на ленте в рулоне, без печати, не менее 700 штук в рулоне. Упакованы в белые гофрокороба, не менее 24 рулона, внутри коробки ролики упакованы в термоусадочную пленку блоками по не менее 6 штук. Область применения: для печати информации штрих кодов посредством использования термопринтеров.</t>
  </si>
  <si>
    <t xml:space="preserve">IV. Обоснование начальной (максимальной) цены контракта 
на право заключения муниципального контракта на поставку канцелярских товаров
Метод определения начальной (максимальной) цены: метод сопоставимых рыночных цен
Способ размещения заказа: аукцион в электронной форме 
</t>
  </si>
  <si>
    <t>Разноцветный блок-кубик  с клеевой основой содержит  не менее 100 листов. Размер листов не менее 76×76 мм. Блок-кубик может быть использован самостоятельно или в диспенсерах.</t>
  </si>
  <si>
    <t>Металлический корпус, ограничительная линейка, пробивная способность – не менее 40 листов, на 2 отверстия</t>
  </si>
  <si>
    <t>Устройство  для  скрепления страниц с помощью  металлических  скоб № 10, загрузка  не менее 50 скоб, пробивная  толщина не менее 12 листов, глубина прошивки не менее 43 мм.</t>
  </si>
  <si>
    <t>Максимальной толщиной сшивания бумаги до 100 листов. Глубина закладки листов составляет не менее 56 мм. Пластиковая основа степлера не царапает поверхность стола и предотвращает скольжение. Тип и размер используемых скоб — N 23/6, 23/8, 23/10, 23/13. Загрузка скоб в степлер осуществляется горизонтально (до 200 штук)..</t>
  </si>
  <si>
    <t>Прошивная лавсановая нить в бобинах, длина намотки —  не менее 1000 м.</t>
  </si>
  <si>
    <t>Формат А4, применим для подшивки документов, не менее 200 шт. в упаковке.</t>
  </si>
  <si>
    <t>Папка-скоросшиватель «Дело №» формата А4 изготовлена из немелованного картона белого цвета (плотность не менее  220 г/кв. м), на лицевой стороне есть поля для подписывания. Оснащена металлическим механизмом подшивания. Вместимость папки — не менее 150 листов формата А4.</t>
  </si>
  <si>
    <t xml:space="preserve">Сокращенные наименования структурных подразделений:
Управление – администрация города Югорска
КДН – отдел по организации деятельности территориальной комиссии по делам несовершеннолетних и защите их прав
ЗАГС – отдел записи актов гражданского состояния
Охрана труда – отдел по труду управления экономической политики
ООиП – отдел опеки и попечительства
Архив -  управление по вопросам муниципальной службы, кадров и архивов
Итого: Начальная (максимальная) цена контракта: 128 112 (сто двадцать восемь тысяч сто двенадцать)  рублей 29 коп. 
1*- Коммерческое предложение от 04.06.2015 № 864,839.
2*- Коммерческое предложение от 04.06.2015 № 3175568
3*- Коммерческое предложение от 04.06.2015 № 490,629.
Эксперт УБУиО                                                Н.Б. Королева
(34675) 5-00-47
</t>
  </si>
  <si>
    <t xml:space="preserve">Магнитная скрепочница имеет пластиковый корпус. Изделие оснащено магнитным держателем. Корпус имеет прозрачный контейнер. Ширина: не менее 5,8см. Длина: не менее 5,8см.
Высота: не менее 9,8см. Диаметр отверстия: не менее 2,9см.
</t>
  </si>
  <si>
    <t>Металлические оцинкованные скрепки закругленной формы. Имеют гофрированную поверхность. Не окисляются. Размер — не менее 50 мм</t>
  </si>
  <si>
    <t>Металлические скрепки овальной формы покрыты полимерным материалом разных цветов. Размер —  не менее 28 мм, но не более 50 мм. В упаковке не менее 70 скрепок разных цветов</t>
  </si>
  <si>
    <t xml:space="preserve">Стержень для шариковой ручки с пастой синего цвета. Диаметр шарика 0,7 мм; длина стержня  не менее 143 мм
</t>
  </si>
  <si>
    <t>Изготовлена из картона, с внешней и внутренней стороны оклеена полипропиленовой пленкой синего цвета. Формат А4. Нижние края защищены от повреждений металлическим кантом. На корешке шириной 50 мм имеется карман. Папка-регистратор вмещает до 350 листов стандартной плотности.</t>
  </si>
  <si>
    <t>Папка-регистратор с арочным механизмом  формата А4 изготовлена из картона, покрытого бумагой черного цвета. Механизм подшивания — металлический арочный. Нижние края папки защищены металлическим кантом. На корешке шириной не менее 70 мм, вмещает до 350 листов стандартной плотности. Цвет черный.</t>
  </si>
  <si>
    <t>Папка-регистратор с арочным механизмом  формата А4 изготовлена из картона, покрытого бумагой черного цвета. Механизм подшивания — металлический арочный. Нижние края папки защищены металлическим кантом. На корешке шириной не менее 50 мм, вмещает до 350 листов стандартной плотности. Цвет черный.</t>
  </si>
  <si>
    <t>Многоразовая шариковая ручка с синим цветом чернил. Модель в прозрачном корпусе с деталями синего цвета: с одной стороны она крепится к пластиковой пружине, а с другой — к специальной подставке с липким основанием для установки на столах или тумбах. Ручка комплектуется сменным стержнем, толщина линии составляет 0,5 мм.</t>
  </si>
  <si>
    <t>Бухгалтерская книга учета формата А4. Твердый переплет из бумвинила (слой ПВХ на бумажной основе). Внутренний блок — офсетная бумага, не менее 192 листа в клетку. Книга скреплена с помощью сшивки.</t>
  </si>
  <si>
    <t>Состав клея – ПВП, вес не менее 20 гр. Предназначен для склеивания бумаги, картона, текстиля.</t>
  </si>
  <si>
    <t>Кристально-прозрачная клейкая лента  на полипропиленовой основе. Край отделан бумагой. Температурный режим использования: 10-30 C. Клеевой слой — акриловый. Прочность клейкой ленты при разрыве, кг/in: 9±10%. Диаметр втулки  не менее 76 мм. Клейкая лента имеет ширину не менее  48 мм, в рулон входит не менее 50 метров ленты.</t>
  </si>
  <si>
    <t>Клейкая лента канцелярская; тип пленки - полипропилен; цвет - прозрачный; тип клея - акриловый; размер  не менее 12мм х 33 м Плотность не менее 35 мкм.</t>
  </si>
  <si>
    <t>Плотный, прозрачный пластик, толщина пластика не менее 100 мкр., формат А4, вместимость не менее 40 листов.</t>
  </si>
  <si>
    <t>Архивная папка предназначена для архивного хранения документов формата А4 как самостоятельно, так и в специальных коробах. Папка фиксируется двумя завязками. Изготовлена из микрофокартона. Корешок  не менее 75 мм, цвет фиолетовый, вмещает не менее 480 листов. Предусмотрено поле для надписей. Архивная папка подходит краткосрочного хранения. Размер: (ДхШхВ) не менее 260×75×320 мм.</t>
  </si>
  <si>
    <t xml:space="preserve">Металлические № 10 В картонной упаковке 1000скоб </t>
  </si>
  <si>
    <t>Типоразмер –АА, Алкалиновые батарейки, напряжение –не менее 1,5 В. В упаковке не менее 12 шт</t>
  </si>
  <si>
    <t>Не менее 10 штук в комплекте, длина ленты не менее 90см, но не более 100 см, ПВХ-пленка, прочные швы, цвет ленты- синий. Есть металлический зажим.</t>
  </si>
  <si>
    <t>Металлические №23/6 В картонной упаковке не менее 1000 скоб</t>
  </si>
  <si>
    <t>Пластиковый корпус с автоматическим окрашиванием. Установка даты с помощью колесиков. Месяц обозначается цифрами. Оттиск однострочный. Дата рассчитана на не менее 12 лет, включая текущий год. Высота шрифта – не менее  3,8 мм, длина оттиска не менее 1,9 см. В комплекте: датер цифровой, синяя сменная подушка E/10 или эквивалент.</t>
  </si>
  <si>
    <t>Карандаш чернографитный в черном  деревянном корпусе. Поставляется заточенным, снабжен ластиком. Твердость грифеля — HB. Длина карандаша — не менее 185 мм..</t>
  </si>
  <si>
    <t xml:space="preserve">Стержень шариковый с пастой синего цвета. Диаметр шарика не менее 0,6 мм; длина стержня не менее 139 мм. 
</t>
  </si>
  <si>
    <t>Размер: ширина ленты не менее 5 мм, длина ленты не менее 40 м. Съемный колпачок защищает от высыхания рабочий узел.</t>
  </si>
  <si>
    <t xml:space="preserve">Изготовлена  из мягкого цветного пластика с прозрачным верхним листом. Размер не менее  230х310 мм, толщина не менее 180 мкм. .
</t>
  </si>
  <si>
    <t>Самоклеящиеся термоэтикетки размером 58х40 на ленте в рулоне, без печати, не менее 700 штук в рулоне. Упакованы в белые гофрокороба, не менее 24 рулона, внутри коробки ролики упакованы в термоусадочную пленку блоками по не менее 6 штук. Область применения: для печати информации штрих кодов посредством использования термопринтеров.</t>
  </si>
  <si>
    <t xml:space="preserve">Материал: металл+пластик.
Предназначен для удаления скоб № 10, 24/6 и 26/6.
</t>
  </si>
  <si>
    <t>Линейка, не менее 50 см, но не более 70 см, выполнена из полистирола. С четкой разметкой. Флуоресцентные цвета в ассортименте.</t>
  </si>
  <si>
    <t>Накопитель  с тремя отделениями изготовлен из полистирола черного цвета. Формат А4. Может устанавливаться как в вертикальном, так и в горизонтальном положении. Размер (ДхШхВ) - не менее 253х253х290 (мм).</t>
  </si>
  <si>
    <t>Шариковая ручка с каучуковой накладкой для пальцев. Стержень ручки  наполнен гелем с масляной основой. Прозрачный пластиковый корпус. Линия письма 0,5 мм. Цвет геля-синий.</t>
  </si>
  <si>
    <t>Шариковая ручка из полупрозрачного пластика. Металлический шарик в стержне диаметром не менее 0,7 мм, толщина линии письма не менее 0,5 мм. Стержень ручки  наполнен гелем с масляной основой. Длина стержня не менее 139 мм. Цвет геля красный.</t>
  </si>
  <si>
    <t>Из металла, для скрепления  бумаги, размер не менее 25 мм</t>
  </si>
  <si>
    <t>Из металла, для скрепления  бумаги, размер  не менее 41мм</t>
  </si>
  <si>
    <t>Из металла, для скрепления  бумаги, размер не менее 51 мм. В упаковке не менее 12 шт.</t>
  </si>
  <si>
    <t>Из металла, для скрепления  бумаги, размер не менее 19 мм. В упаковке не менее 12 шт.</t>
  </si>
  <si>
    <t>Из металла, для скрепления  бумаги, размер  не менее 15 мм</t>
  </si>
  <si>
    <t>Формат A4+, размер не менее 24,5×33,5 (см). Толщина материала не менее 160 мкм. Наличие кармана на лицевой обложке папки. Материал ПВХ.  Формат папки ориентирован горизонтально. Вместимость не менее 120 листов.</t>
  </si>
  <si>
    <t xml:space="preserve">Набор фломастеров в пластиковой упаковке, не менее 20 цветов. Заправлены чернилами на водной основе. Толщина линии —  не менее 4 мм. Каждый фломастер оснащен безопасным для детей вентилируемым колпачком. </t>
  </si>
  <si>
    <t>Формат А4. Материал полипропилен. Толщина материала не менее 180 мкр.  Формат папки  ориентирован горизонтально. Вместимость не менее  120 листов</t>
  </si>
  <si>
    <t>Упаковка из не менее 5 неоновых цветов, пластиковые полупрозрачные для выделения фрагментов текста, размер не менее 48х6( мм)</t>
  </si>
  <si>
    <t>Пружины  предназначены для сшивания до 145 листов бумаги формата А4. Позволяют вынимать и добавлять листы в готовый документ. Изготовлены из  пластика белого цвета, состоят из не менее 21 кольца диаметром не менее 16 мм, шаг переплета — 3:1. Не менее 100 штук в упаковке.</t>
  </si>
  <si>
    <t>Пружины предназначены для сшивания до 270 листов бумаги формата А4. Позволяют вынимать и добавлять листы в готовый документ. Изготовлены из прочного пластика белого цвета, состоят из  не менее 21 кольца диаметром не менее 28 мм, шаг переплета — 3:1, Не менее 50 штук в упаковке</t>
  </si>
  <si>
    <t>Пружины предназначены для сшивания до 45 листов бумаги формата А4. Позволяют вынимать и добавлять листы в готовый документ. Изготовлены из прочного пластика синего цвета, состоят из не менее  21 кольца диаметром не менее 8 мм, шаг переплета — 3:1. Не менее 100 штук в упаковке.</t>
  </si>
  <si>
    <t>Предназначены для сшивания до 100 листов бумаги формата А4. Позволяют вынимать и добавлять листы в готовый документ. Изготовлены из прочного пластика красного цвета, состоят из не менее 21 кольца диаметром не менее 12 мм, шаг переплета — 3:1. Не менее 100 штук в упаковке.</t>
  </si>
  <si>
    <t>Пружины предназначены для сшивания до 210 листов бумаги формата А4. Позволяют вынимать и добавлять листы в готовый документ. Изготовлены из прочного прозрачного пластика, состоят из не менее 21 кольца диаметром не менее 22 мм, шаг переплета — 3:1. Не менее 100 штук в упаковке.</t>
  </si>
  <si>
    <t>Пружины предназначены для сшивания до 300 листов бумаги формата А4 при помощи брошюровщика. Позволяют вынимать и добавлять листы в готовый документ. Изготовлены из прочного пластика белого цвета, диаметр — не менее 32 мм, шаг переплета — 3:1. Не менее 100 штук в упаковке.</t>
  </si>
  <si>
    <t>Папка с файлами для хранения материалов и документов формата А4. Изготовлена из пластика толщиной не менее 0,7 мм красного цвета, имеет не менее 60 прозрачных вкладышей, а также карман на корешке для сменной этикетки. Вмещает до 120 листов.</t>
  </si>
  <si>
    <t>Папка с файлами  изготовлена из  пластика черного цвета. Толщина материала — не менее 0,5 мм. Имеет не менее 40 несъемных прозрачных вкладышей для  хранения и демонстрации документов. В каждый вкладыш можно поместить по два листа. Формат файловой папки — А4.</t>
  </si>
  <si>
    <t>Бухгалтерский калькулятор Citizen SDC-444S настольного типа. Корпус   оснащен удобными пластиковыми клавишами. Монохромный 12-разрядный дисплей на жидких кристаллах. Калькулятор имеет дополнительные функции: операции с процентами и квадратным корнем, корректировка вводимого числа, двойная память для одновременного хранения двух различных значений, функция  для вычисления надбавки к цене-прибыли, суммирование произведенных операций. Энергосберегающий режим позволяет автоматически отключить калькулятор через пять минут после последнего нажатия клавиш. Модель имеет компактные размеры не менее (153×30,5×199 мм).</t>
  </si>
  <si>
    <t xml:space="preserve">Листы блока из бумаги  цвета слоновой кости. В ежедневнике предусмотрены специальные перфорированные страницы для заметок, информационный блок. Формат ежедневника А4. Наличие календарей  и телефонной книги. Размер не менее 190х260мм,  не менее 176л.
</t>
  </si>
  <si>
    <t xml:space="preserve">Лоток вертикальный для хранения документов,формата А4.
Изготовлен из полистирола.
Цвет прозрачный.
Размер (ДхШхВ) -  не менее 235ммх85ммх288 мм
</t>
  </si>
  <si>
    <t>Цветные карандаши не менее 24 цвета. Мягкий грифель. Длина грифеля — не менее 17,5 см, толщина грифеля — не менее 2,9 мм. В картонной упаковке не менее 24  карандаша</t>
  </si>
  <si>
    <t>Двусторонняя упаковочная клейкая лента. Основа - полипропилен. Размер не менее 38 мм х 10 м. Температурный режим использования: 10-30 С. Диаметр втулки не менее 76 (мм).</t>
  </si>
  <si>
    <t xml:space="preserve">Подставка вертикальная односторонняя предназначена для размещения на столе. Для изготовления подставки применялось прозрачное акриловое оргстекло. Подставка, имеющая одно отделение, предусматривает размещение в нем листов формата А4. Поставляются подставки в защитной пленке.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</si>
</sst>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0"/>
      <color theme="1"/>
      <name val="Times New Roman"/>
      <family val="1"/>
      <charset val="204"/>
    </font>
    <font>
      <sz val="12"/>
      <color theme="1"/>
      <name val="Times New Roman"/>
      <family val="1"/>
      <charset val="204"/>
    </font>
    <font>
      <sz val="10"/>
      <color rgb="FF000000"/>
      <name val="Times New Roman"/>
      <family val="1"/>
      <charset val="204"/>
    </font>
    <font>
      <b/>
      <sz val="10"/>
      <color theme="1"/>
      <name val="Times New Roman"/>
      <family val="1"/>
      <charset val="204"/>
    </font>
    <font>
      <b/>
      <sz val="10"/>
      <color rgb="FF000000"/>
      <name val="Times New Roman"/>
      <family val="1"/>
      <charset val="204"/>
    </font>
    <font>
      <sz val="9"/>
      <color rgb="FF000000"/>
      <name val="Times New Roman"/>
      <family val="1"/>
      <charset val="204"/>
    </font>
    <font>
      <b/>
      <sz val="11"/>
      <color theme="1"/>
      <name val="Calibri"/>
      <family val="2"/>
      <charset val="204"/>
      <scheme val="minor"/>
    </font>
    <font>
      <sz val="24"/>
      <color theme="1"/>
      <name val="Calibri"/>
      <family val="2"/>
      <scheme val="minor"/>
    </font>
    <font>
      <b/>
      <sz val="9"/>
      <color rgb="FF000000"/>
      <name val="Times New Roman"/>
      <family val="1"/>
      <charset val="204"/>
    </font>
    <font>
      <sz val="11"/>
      <color rgb="FFFF0000"/>
      <name val="Calibri"/>
      <family val="2"/>
      <scheme val="minor"/>
    </font>
    <font>
      <b/>
      <sz val="8"/>
      <color theme="1"/>
      <name val="Times New Roman"/>
      <family val="1"/>
      <charset val="204"/>
    </font>
    <font>
      <sz val="8"/>
      <color theme="1"/>
      <name val="Calibri"/>
      <family val="2"/>
      <scheme val="minor"/>
    </font>
    <font>
      <sz val="8"/>
      <color rgb="FF000000"/>
      <name val="Times New Roman"/>
      <family val="1"/>
      <charset val="204"/>
    </font>
    <font>
      <sz val="8"/>
      <color theme="1"/>
      <name val="Times New Roman"/>
      <family val="1"/>
      <charset val="204"/>
    </font>
    <font>
      <b/>
      <sz val="8"/>
      <color rgb="FF000000"/>
      <name val="Times New Roman"/>
      <family val="1"/>
      <charset val="204"/>
    </font>
    <font>
      <b/>
      <sz val="8"/>
      <color theme="1"/>
      <name val="Calibri"/>
      <family val="2"/>
      <charset val="204"/>
      <scheme val="minor"/>
    </font>
  </fonts>
  <fills count="1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solid">
        <fgColor theme="9" tint="-0.249977111117893"/>
        <bgColor indexed="64"/>
      </patternFill>
    </fill>
    <fill>
      <patternFill patternType="solid">
        <fgColor rgb="FF7030A0"/>
        <bgColor indexed="64"/>
      </patternFill>
    </fill>
    <fill>
      <patternFill patternType="solid">
        <fgColor theme="7" tint="0.39997558519241921"/>
        <bgColor indexed="64"/>
      </patternFill>
    </fill>
    <fill>
      <patternFill patternType="solid">
        <fgColor rgb="FF00B05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381">
    <xf numFmtId="0" fontId="0" fillId="0" borderId="0" xfId="0"/>
    <xf numFmtId="0" fontId="1"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0" xfId="0" applyFill="1"/>
    <xf numFmtId="4" fontId="0" fillId="0" borderId="0" xfId="0" applyNumberFormat="1" applyFill="1"/>
    <xf numFmtId="0" fontId="3"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5" fillId="0" borderId="7"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5" fillId="0" borderId="8"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vertical="center" wrapText="1"/>
    </xf>
    <xf numFmtId="0" fontId="1" fillId="0" borderId="2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6" xfId="0" applyFont="1" applyBorder="1" applyAlignment="1">
      <alignment horizontal="justify"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1" fillId="2" borderId="6" xfId="0" applyFont="1" applyFill="1" applyBorder="1" applyAlignment="1">
      <alignment horizontal="center" vertical="center" wrapText="1"/>
    </xf>
    <xf numFmtId="4" fontId="1" fillId="2" borderId="6" xfId="0" applyNumberFormat="1" applyFont="1" applyFill="1" applyBorder="1" applyAlignment="1">
      <alignment horizontal="center"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4" fontId="4" fillId="2" borderId="6" xfId="0" applyNumberFormat="1" applyFont="1" applyFill="1" applyBorder="1" applyAlignment="1">
      <alignment horizontal="center" vertical="center" wrapText="1"/>
    </xf>
    <xf numFmtId="4" fontId="4" fillId="2" borderId="4"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4" fontId="4" fillId="2" borderId="6" xfId="0" applyNumberFormat="1" applyFont="1" applyFill="1" applyBorder="1" applyAlignment="1">
      <alignment vertical="center" wrapText="1"/>
    </xf>
    <xf numFmtId="4" fontId="1" fillId="2" borderId="6" xfId="0" applyNumberFormat="1" applyFont="1" applyFill="1" applyBorder="1" applyAlignment="1">
      <alignment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right" vertical="center" wrapText="1"/>
    </xf>
    <xf numFmtId="0" fontId="0" fillId="2" borderId="0" xfId="0" applyFill="1"/>
    <xf numFmtId="4" fontId="0" fillId="2" borderId="0" xfId="0" applyNumberFormat="1" applyFill="1"/>
    <xf numFmtId="0" fontId="1" fillId="3" borderId="6" xfId="0" applyFont="1" applyFill="1" applyBorder="1" applyAlignment="1">
      <alignment horizontal="center" vertical="center" wrapText="1"/>
    </xf>
    <xf numFmtId="4" fontId="1" fillId="3" borderId="6"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4" fontId="4" fillId="3" borderId="6" xfId="0" applyNumberFormat="1" applyFont="1" applyFill="1" applyBorder="1" applyAlignment="1">
      <alignment horizontal="center" vertical="center" wrapText="1"/>
    </xf>
    <xf numFmtId="4" fontId="4" fillId="3" borderId="4"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4" fontId="4" fillId="3" borderId="6" xfId="0" applyNumberFormat="1" applyFont="1" applyFill="1" applyBorder="1" applyAlignment="1">
      <alignment vertical="center" wrapText="1"/>
    </xf>
    <xf numFmtId="0" fontId="1" fillId="3" borderId="1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0" fillId="3" borderId="0" xfId="0" applyFill="1"/>
    <xf numFmtId="4" fontId="0" fillId="3" borderId="0" xfId="0" applyNumberFormat="1" applyFill="1"/>
    <xf numFmtId="0" fontId="0" fillId="4" borderId="0" xfId="0" applyFill="1"/>
    <xf numFmtId="0" fontId="1" fillId="4" borderId="6" xfId="0"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4" fontId="4" fillId="4" borderId="6" xfId="0" applyNumberFormat="1" applyFont="1" applyFill="1" applyBorder="1" applyAlignment="1">
      <alignment horizontal="center" vertical="center" wrapText="1"/>
    </xf>
    <xf numFmtId="4" fontId="4" fillId="4" borderId="4"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4" xfId="0" applyFont="1" applyBorder="1" applyAlignment="1">
      <alignment horizontal="left" vertical="center" wrapText="1"/>
    </xf>
    <xf numFmtId="0" fontId="1" fillId="0" borderId="1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 fontId="0" fillId="4" borderId="0" xfId="0" applyNumberFormat="1" applyFill="1"/>
    <xf numFmtId="0" fontId="0" fillId="6" borderId="0" xfId="0" applyFill="1"/>
    <xf numFmtId="0" fontId="3" fillId="6" borderId="2" xfId="0" applyFont="1" applyFill="1" applyBorder="1" applyAlignment="1">
      <alignment horizontal="center" vertical="center" wrapText="1"/>
    </xf>
    <xf numFmtId="4" fontId="1" fillId="6"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1" fillId="7" borderId="6" xfId="0" applyFont="1" applyFill="1" applyBorder="1" applyAlignment="1">
      <alignment horizontal="center" vertical="center" wrapText="1"/>
    </xf>
    <xf numFmtId="4" fontId="4" fillId="7" borderId="6" xfId="0" applyNumberFormat="1" applyFont="1" applyFill="1" applyBorder="1" applyAlignment="1">
      <alignment horizontal="center" vertical="center" wrapText="1"/>
    </xf>
    <xf numFmtId="0" fontId="0" fillId="7" borderId="0" xfId="0" applyFill="1"/>
    <xf numFmtId="4" fontId="0" fillId="7" borderId="0" xfId="0" applyNumberFormat="1" applyFill="1"/>
    <xf numFmtId="0" fontId="0" fillId="0" borderId="0" xfId="0" applyAlignment="1"/>
    <xf numFmtId="0" fontId="7" fillId="0" borderId="0" xfId="0" applyFont="1" applyAlignment="1"/>
    <xf numFmtId="0" fontId="3" fillId="6" borderId="8" xfId="0" applyFont="1" applyFill="1" applyBorder="1" applyAlignment="1">
      <alignment horizontal="center" vertical="center" wrapText="1"/>
    </xf>
    <xf numFmtId="0" fontId="1" fillId="8" borderId="6" xfId="0" applyFont="1" applyFill="1" applyBorder="1" applyAlignment="1">
      <alignment horizontal="center" vertical="center" wrapText="1"/>
    </xf>
    <xf numFmtId="4" fontId="1" fillId="8" borderId="6" xfId="0" applyNumberFormat="1" applyFont="1" applyFill="1" applyBorder="1" applyAlignment="1">
      <alignment horizontal="center" vertical="center" wrapText="1"/>
    </xf>
    <xf numFmtId="0" fontId="0" fillId="8" borderId="0" xfId="0" applyFill="1"/>
    <xf numFmtId="4" fontId="0" fillId="8" borderId="0" xfId="0" applyNumberFormat="1" applyFill="1"/>
    <xf numFmtId="4" fontId="0" fillId="6" borderId="0" xfId="0" applyNumberFormat="1" applyFill="1"/>
    <xf numFmtId="4" fontId="4" fillId="5" borderId="1" xfId="0" applyNumberFormat="1" applyFont="1" applyFill="1" applyBorder="1" applyAlignment="1">
      <alignment vertical="center" wrapText="1"/>
    </xf>
    <xf numFmtId="4" fontId="4" fillId="5" borderId="2" xfId="0" applyNumberFormat="1" applyFont="1" applyFill="1" applyBorder="1" applyAlignment="1">
      <alignment vertical="center" wrapText="1"/>
    </xf>
    <xf numFmtId="4" fontId="4" fillId="5" borderId="9" xfId="0" applyNumberFormat="1" applyFont="1" applyFill="1" applyBorder="1" applyAlignment="1">
      <alignment vertical="center" wrapText="1"/>
    </xf>
    <xf numFmtId="4" fontId="4" fillId="5" borderId="3" xfId="0" applyNumberFormat="1" applyFont="1" applyFill="1" applyBorder="1" applyAlignment="1">
      <alignment vertical="center" wrapText="1"/>
    </xf>
    <xf numFmtId="0" fontId="5" fillId="5"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4" fontId="0" fillId="0" borderId="0" xfId="0" applyNumberFormat="1"/>
    <xf numFmtId="0" fontId="7" fillId="0" borderId="0" xfId="0" applyFont="1"/>
    <xf numFmtId="4" fontId="7" fillId="0" borderId="0" xfId="0" applyNumberFormat="1" applyFont="1"/>
    <xf numFmtId="0" fontId="4" fillId="0" borderId="4" xfId="0" applyFont="1" applyFill="1" applyBorder="1" applyAlignment="1">
      <alignment horizontal="left" vertical="center" wrapText="1"/>
    </xf>
    <xf numFmtId="0" fontId="4" fillId="0" borderId="6" xfId="0" applyFont="1" applyFill="1" applyBorder="1" applyAlignment="1">
      <alignment horizontal="justify" vertical="center" wrapText="1"/>
    </xf>
    <xf numFmtId="0" fontId="4" fillId="0" borderId="6" xfId="0"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1" fillId="0" borderId="6" xfId="0" applyNumberFormat="1" applyFont="1" applyFill="1" applyBorder="1" applyAlignment="1">
      <alignment vertical="center" wrapText="1"/>
    </xf>
    <xf numFmtId="4" fontId="4" fillId="0" borderId="6" xfId="0" applyNumberFormat="1" applyFont="1" applyFill="1" applyBorder="1" applyAlignment="1">
      <alignment vertical="center" wrapText="1"/>
    </xf>
    <xf numFmtId="0" fontId="3" fillId="0" borderId="2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9"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4" fontId="4" fillId="0" borderId="4" xfId="0" applyNumberFormat="1" applyFont="1" applyBorder="1" applyAlignment="1">
      <alignment horizontal="left" vertical="center" wrapText="1"/>
    </xf>
    <xf numFmtId="4" fontId="4" fillId="0" borderId="6" xfId="0" applyNumberFormat="1" applyFont="1" applyBorder="1" applyAlignment="1">
      <alignment horizontal="center" vertical="center" wrapText="1"/>
    </xf>
    <xf numFmtId="4" fontId="5" fillId="5" borderId="1"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4" fontId="3" fillId="3" borderId="6" xfId="0" applyNumberFormat="1" applyFont="1" applyFill="1" applyBorder="1" applyAlignment="1">
      <alignment horizontal="center" vertical="center" wrapText="1"/>
    </xf>
    <xf numFmtId="4" fontId="3" fillId="6" borderId="6" xfId="0" applyNumberFormat="1" applyFont="1" applyFill="1" applyBorder="1" applyAlignment="1">
      <alignment horizontal="center" vertical="center" wrapText="1"/>
    </xf>
    <xf numFmtId="4" fontId="3" fillId="4" borderId="6" xfId="0" applyNumberFormat="1" applyFont="1" applyFill="1" applyBorder="1" applyAlignment="1">
      <alignment horizontal="center" vertical="center" wrapText="1"/>
    </xf>
    <xf numFmtId="4" fontId="1" fillId="9" borderId="6" xfId="0" applyNumberFormat="1" applyFont="1" applyFill="1" applyBorder="1" applyAlignment="1">
      <alignment horizontal="center" vertical="center" wrapText="1"/>
    </xf>
    <xf numFmtId="4" fontId="10" fillId="2" borderId="0" xfId="0" applyNumberFormat="1" applyFont="1" applyFill="1"/>
    <xf numFmtId="0" fontId="0" fillId="0" borderId="0" xfId="0" applyFont="1"/>
    <xf numFmtId="4" fontId="0" fillId="0" borderId="0" xfId="0" applyNumberFormat="1" applyFont="1"/>
    <xf numFmtId="0" fontId="3" fillId="2" borderId="1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3" borderId="6" xfId="0" applyNumberFormat="1" applyFont="1" applyFill="1" applyBorder="1" applyAlignment="1">
      <alignment horizontal="center" vertical="center" wrapText="1"/>
    </xf>
    <xf numFmtId="2" fontId="1" fillId="2" borderId="6" xfId="0" applyNumberFormat="1" applyFont="1" applyFill="1" applyBorder="1" applyAlignment="1">
      <alignment horizontal="center" vertical="center" wrapText="1"/>
    </xf>
    <xf numFmtId="2" fontId="0" fillId="0" borderId="0" xfId="0" applyNumberFormat="1"/>
    <xf numFmtId="2" fontId="1" fillId="4"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3" borderId="6" xfId="0" applyNumberFormat="1" applyFont="1" applyFill="1" applyBorder="1" applyAlignment="1">
      <alignment horizontal="center" vertical="center" wrapText="1"/>
    </xf>
    <xf numFmtId="2"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0" xfId="0" applyFont="1" applyFill="1"/>
    <xf numFmtId="164" fontId="0" fillId="0" borderId="0" xfId="0" applyNumberFormat="1" applyFill="1"/>
    <xf numFmtId="4" fontId="0" fillId="0" borderId="0" xfId="0" applyNumberFormat="1" applyFont="1" applyFill="1"/>
    <xf numFmtId="4" fontId="10" fillId="0" borderId="0" xfId="0" applyNumberFormat="1" applyFont="1" applyFill="1"/>
    <xf numFmtId="0" fontId="0" fillId="0" borderId="0" xfId="0" applyFill="1" applyAlignment="1">
      <alignment horizontal="center"/>
    </xf>
    <xf numFmtId="0" fontId="0" fillId="0" borderId="0" xfId="0" applyFill="1" applyAlignment="1">
      <alignment horizontal="center" vertical="center"/>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12" xfId="0" applyFont="1" applyFill="1" applyBorder="1" applyAlignment="1">
      <alignment horizontal="right" vertical="center" wrapText="1"/>
    </xf>
    <xf numFmtId="0" fontId="5" fillId="0" borderId="13"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5" fillId="0" borderId="10" xfId="0" applyFont="1" applyFill="1" applyBorder="1" applyAlignment="1">
      <alignment horizontal="right" vertical="center" wrapText="1"/>
    </xf>
    <xf numFmtId="0" fontId="5" fillId="0" borderId="8" xfId="0" applyFont="1" applyFill="1" applyBorder="1" applyAlignment="1">
      <alignment horizontal="right" vertical="center" wrapText="1"/>
    </xf>
    <xf numFmtId="0" fontId="5" fillId="0" borderId="6" xfId="0" applyFont="1" applyFill="1" applyBorder="1" applyAlignment="1">
      <alignment horizontal="right" vertical="center" wrapText="1"/>
    </xf>
    <xf numFmtId="4" fontId="4" fillId="5" borderId="2"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4" fontId="8" fillId="5" borderId="0" xfId="0" applyNumberFormat="1" applyFont="1" applyFill="1" applyAlignment="1">
      <alignment horizontal="center"/>
    </xf>
    <xf numFmtId="0" fontId="0" fillId="0" borderId="0" xfId="0" applyAlignment="1">
      <alignment horizontal="left" vertical="top" wrapText="1"/>
    </xf>
    <xf numFmtId="0" fontId="3" fillId="0" borderId="1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11"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5" fillId="0" borderId="4" xfId="0" applyFont="1" applyFill="1" applyBorder="1" applyAlignment="1">
      <alignment horizontal="righ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7"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5" fillId="0" borderId="17"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5" fillId="0" borderId="18" xfId="0" applyFont="1" applyFill="1" applyBorder="1" applyAlignment="1">
      <alignment horizontal="right" vertical="center" wrapText="1"/>
    </xf>
    <xf numFmtId="0" fontId="1" fillId="0" borderId="14" xfId="0" applyFont="1" applyFill="1" applyBorder="1" applyAlignment="1">
      <alignment horizontal="center" vertical="center" wrapText="1"/>
    </xf>
    <xf numFmtId="0" fontId="1" fillId="0" borderId="16" xfId="0"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3" xfId="0" applyFont="1" applyFill="1" applyBorder="1" applyAlignment="1">
      <alignment horizontal="left" vertical="center" wrapText="1"/>
    </xf>
    <xf numFmtId="4" fontId="3" fillId="0" borderId="11"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2" fontId="3" fillId="0" borderId="11"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3" xfId="0" applyFont="1" applyFill="1" applyBorder="1" applyAlignment="1">
      <alignment horizontal="left" vertical="center" wrapText="1"/>
    </xf>
    <xf numFmtId="2" fontId="3" fillId="0" borderId="7" xfId="0" applyNumberFormat="1" applyFont="1" applyFill="1" applyBorder="1" applyAlignment="1">
      <alignment horizontal="center" vertical="center" wrapText="1"/>
    </xf>
    <xf numFmtId="2" fontId="1" fillId="0" borderId="14" xfId="0" applyNumberFormat="1" applyFont="1" applyFill="1" applyBorder="1" applyAlignment="1">
      <alignment horizontal="center" vertical="center" wrapText="1"/>
    </xf>
    <xf numFmtId="2" fontId="1" fillId="0" borderId="16"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5" fillId="0" borderId="11"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2" fontId="1" fillId="0" borderId="11" xfId="0" applyNumberFormat="1" applyFont="1" applyFill="1" applyBorder="1" applyAlignment="1">
      <alignment horizontal="center" vertical="center" wrapText="1"/>
    </xf>
    <xf numFmtId="2" fontId="1" fillId="0" borderId="4"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2" fontId="1" fillId="0" borderId="12" xfId="0" applyNumberFormat="1" applyFont="1" applyFill="1" applyBorder="1" applyAlignment="1">
      <alignment horizontal="center" vertical="center" wrapText="1"/>
    </xf>
    <xf numFmtId="2" fontId="1" fillId="0" borderId="5" xfId="0" applyNumberFormat="1" applyFont="1" applyFill="1" applyBorder="1" applyAlignment="1">
      <alignment horizontal="center" vertical="center" wrapText="1"/>
    </xf>
    <xf numFmtId="0" fontId="11" fillId="0" borderId="8" xfId="0" applyFont="1" applyFill="1" applyBorder="1" applyAlignment="1">
      <alignment horizontal="center" wrapText="1"/>
    </xf>
    <xf numFmtId="0" fontId="11" fillId="0" borderId="8" xfId="0" applyFont="1" applyFill="1" applyBorder="1" applyAlignment="1">
      <alignment horizontal="center"/>
    </xf>
    <xf numFmtId="0" fontId="12" fillId="0" borderId="0" xfId="0" applyFont="1" applyFill="1"/>
    <xf numFmtId="0" fontId="11" fillId="0" borderId="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6" xfId="0" applyFont="1" applyFill="1" applyBorder="1" applyAlignment="1">
      <alignment horizontal="justify"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4" fontId="14" fillId="0" borderId="6" xfId="0" applyNumberFormat="1" applyFont="1" applyFill="1" applyBorder="1" applyAlignment="1">
      <alignment horizontal="center" vertical="center" wrapText="1"/>
    </xf>
    <xf numFmtId="4" fontId="13" fillId="0" borderId="11" xfId="0" applyNumberFormat="1" applyFont="1" applyFill="1" applyBorder="1" applyAlignment="1">
      <alignment horizontal="center" vertical="center" wrapText="1"/>
    </xf>
    <xf numFmtId="4" fontId="13" fillId="0" borderId="4"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2" fontId="13" fillId="0" borderId="11" xfId="0" applyNumberFormat="1" applyFont="1" applyFill="1" applyBorder="1" applyAlignment="1">
      <alignment horizontal="center" vertical="center" wrapText="1"/>
    </xf>
    <xf numFmtId="2" fontId="13" fillId="0" borderId="4" xfId="0" applyNumberFormat="1" applyFont="1" applyFill="1" applyBorder="1" applyAlignment="1">
      <alignment horizontal="center" vertical="center" wrapText="1"/>
    </xf>
    <xf numFmtId="0" fontId="12" fillId="0" borderId="0" xfId="0" applyFont="1"/>
    <xf numFmtId="0" fontId="15" fillId="0" borderId="12" xfId="0" applyFont="1" applyFill="1" applyBorder="1" applyAlignment="1">
      <alignment horizontal="right" vertical="center" wrapText="1"/>
    </xf>
    <xf numFmtId="0" fontId="15" fillId="0" borderId="13" xfId="0" applyFont="1" applyFill="1" applyBorder="1" applyAlignment="1">
      <alignment horizontal="right" vertical="center" wrapText="1"/>
    </xf>
    <xf numFmtId="0" fontId="15" fillId="0" borderId="5" xfId="0" applyFont="1" applyFill="1" applyBorder="1" applyAlignment="1">
      <alignment horizontal="right" vertical="center" wrapText="1"/>
    </xf>
    <xf numFmtId="4" fontId="11" fillId="0" borderId="2" xfId="0" applyNumberFormat="1" applyFont="1" applyFill="1" applyBorder="1" applyAlignment="1">
      <alignment horizontal="center" vertical="center" wrapText="1"/>
    </xf>
    <xf numFmtId="0" fontId="15" fillId="0" borderId="10" xfId="0" applyFont="1" applyFill="1" applyBorder="1" applyAlignment="1">
      <alignment horizontal="right" vertical="center" wrapText="1"/>
    </xf>
    <xf numFmtId="0" fontId="15" fillId="0" borderId="8" xfId="0" applyFont="1" applyFill="1" applyBorder="1" applyAlignment="1">
      <alignment horizontal="right" vertical="center" wrapText="1"/>
    </xf>
    <xf numFmtId="0" fontId="15" fillId="0" borderId="6" xfId="0" applyFont="1" applyFill="1" applyBorder="1" applyAlignment="1">
      <alignment horizontal="right" vertical="center" wrapText="1"/>
    </xf>
    <xf numFmtId="0" fontId="13" fillId="0" borderId="1" xfId="0" applyFont="1" applyFill="1" applyBorder="1" applyAlignment="1">
      <alignment horizontal="right" vertical="center" wrapText="1"/>
    </xf>
    <xf numFmtId="0" fontId="13" fillId="0"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1" xfId="0" applyFont="1" applyFill="1" applyBorder="1" applyAlignment="1">
      <alignment horizontal="right" vertical="center" wrapText="1"/>
    </xf>
    <xf numFmtId="0" fontId="15" fillId="0" borderId="7" xfId="0" applyFont="1" applyFill="1" applyBorder="1" applyAlignment="1">
      <alignment horizontal="right" vertical="center" wrapText="1"/>
    </xf>
    <xf numFmtId="0" fontId="15" fillId="0" borderId="4" xfId="0" applyFont="1" applyFill="1" applyBorder="1" applyAlignment="1">
      <alignment horizontal="right" vertical="center" wrapText="1"/>
    </xf>
    <xf numFmtId="4" fontId="11" fillId="0" borderId="1" xfId="0" applyNumberFormat="1" applyFont="1" applyFill="1" applyBorder="1" applyAlignment="1">
      <alignment vertical="center" wrapText="1"/>
    </xf>
    <xf numFmtId="0" fontId="13" fillId="0" borderId="12" xfId="0"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3" fillId="0" borderId="7" xfId="0" applyFont="1" applyFill="1" applyBorder="1" applyAlignment="1">
      <alignment horizontal="center" vertical="center" wrapText="1"/>
    </xf>
    <xf numFmtId="4" fontId="11" fillId="0" borderId="2" xfId="0" applyNumberFormat="1" applyFont="1" applyFill="1" applyBorder="1" applyAlignment="1">
      <alignment vertical="center" wrapText="1"/>
    </xf>
    <xf numFmtId="0" fontId="13"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2" fontId="13" fillId="0" borderId="7"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0" fontId="15" fillId="0" borderId="17"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5" fillId="0" borderId="18" xfId="0" applyFont="1" applyFill="1" applyBorder="1" applyAlignment="1">
      <alignment horizontal="right" vertical="center" wrapText="1"/>
    </xf>
    <xf numFmtId="4" fontId="11" fillId="0" borderId="9" xfId="0" applyNumberFormat="1" applyFont="1" applyFill="1" applyBorder="1" applyAlignment="1">
      <alignment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5" xfId="0" applyFont="1" applyFill="1" applyBorder="1" applyAlignment="1">
      <alignment horizontal="center" vertical="center" wrapText="1"/>
    </xf>
    <xf numFmtId="2" fontId="14" fillId="0" borderId="14" xfId="0" applyNumberFormat="1" applyFont="1" applyFill="1" applyBorder="1" applyAlignment="1">
      <alignment horizontal="center" vertical="center" wrapText="1"/>
    </xf>
    <xf numFmtId="2" fontId="14" fillId="0" borderId="16" xfId="0" applyNumberFormat="1" applyFont="1" applyFill="1" applyBorder="1" applyAlignment="1">
      <alignment horizontal="center" vertical="center" wrapText="1"/>
    </xf>
    <xf numFmtId="4" fontId="11" fillId="0" borderId="3" xfId="0" applyNumberFormat="1" applyFont="1" applyFill="1" applyBorder="1" applyAlignment="1">
      <alignment vertical="center" wrapText="1"/>
    </xf>
    <xf numFmtId="0" fontId="13" fillId="0" borderId="1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7" xfId="0" applyFont="1" applyFill="1" applyBorder="1" applyAlignment="1">
      <alignment horizontal="center" vertical="center" wrapText="1"/>
    </xf>
    <xf numFmtId="2" fontId="15" fillId="0" borderId="11" xfId="0" applyNumberFormat="1" applyFont="1" applyFill="1" applyBorder="1" applyAlignment="1">
      <alignment horizontal="center" vertical="center" wrapText="1"/>
    </xf>
    <xf numFmtId="2" fontId="15" fillId="0" borderId="4" xfId="0" applyNumberFormat="1" applyFont="1" applyFill="1" applyBorder="1" applyAlignment="1">
      <alignment horizontal="center" vertical="center" wrapText="1"/>
    </xf>
    <xf numFmtId="4" fontId="11" fillId="0" borderId="6" xfId="0" applyNumberFormat="1" applyFont="1" applyFill="1" applyBorder="1" applyAlignment="1">
      <alignment vertical="center" wrapText="1"/>
    </xf>
    <xf numFmtId="0" fontId="13" fillId="0" borderId="8"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7" xfId="0" applyFont="1" applyFill="1" applyBorder="1" applyAlignment="1">
      <alignment horizontal="right" vertical="center" wrapText="1"/>
    </xf>
    <xf numFmtId="4" fontId="14" fillId="0" borderId="6" xfId="0" applyNumberFormat="1" applyFont="1" applyFill="1" applyBorder="1" applyAlignment="1">
      <alignment vertical="center" wrapText="1"/>
    </xf>
    <xf numFmtId="0" fontId="14" fillId="0" borderId="11" xfId="0" applyFont="1" applyFill="1" applyBorder="1" applyAlignment="1">
      <alignment horizontal="center" vertical="center" wrapText="1"/>
    </xf>
    <xf numFmtId="2" fontId="14" fillId="0" borderId="11" xfId="0" applyNumberFormat="1" applyFont="1" applyFill="1" applyBorder="1" applyAlignment="1">
      <alignment horizontal="center" vertical="center" wrapText="1"/>
    </xf>
    <xf numFmtId="2" fontId="14" fillId="0" borderId="4"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14" xfId="0" applyFont="1" applyFill="1" applyBorder="1" applyAlignment="1">
      <alignment horizontal="center" vertical="center" wrapText="1"/>
    </xf>
    <xf numFmtId="2" fontId="14" fillId="0" borderId="7" xfId="0" applyNumberFormat="1"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1" fillId="0" borderId="1" xfId="0" applyFont="1" applyFill="1" applyBorder="1" applyAlignment="1">
      <alignment horizontal="center" vertical="center" wrapText="1"/>
    </xf>
    <xf numFmtId="2" fontId="14" fillId="0" borderId="6"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0" fontId="13" fillId="0" borderId="8" xfId="0" applyFont="1" applyFill="1" applyBorder="1" applyAlignment="1">
      <alignment horizontal="right" vertical="center" wrapText="1"/>
    </xf>
    <xf numFmtId="2" fontId="13" fillId="0" borderId="1" xfId="0" applyNumberFormat="1" applyFont="1" applyFill="1" applyBorder="1" applyAlignment="1">
      <alignment horizontal="center" vertical="center" wrapText="1"/>
    </xf>
    <xf numFmtId="2" fontId="14" fillId="0" borderId="12"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2" fontId="12" fillId="0" borderId="0" xfId="0" applyNumberFormat="1" applyFont="1"/>
    <xf numFmtId="0" fontId="13" fillId="0" borderId="10"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horizontal="center"/>
    </xf>
    <xf numFmtId="0" fontId="16" fillId="0" borderId="0" xfId="0" applyFont="1" applyFill="1"/>
    <xf numFmtId="4" fontId="16" fillId="0" borderId="0" xfId="0" applyNumberFormat="1" applyFont="1" applyFill="1"/>
    <xf numFmtId="0" fontId="14" fillId="0" borderId="0" xfId="0" applyFont="1" applyFill="1" applyAlignment="1">
      <alignment horizontal="left" vertical="top" wrapText="1"/>
    </xf>
    <xf numFmtId="0" fontId="14" fillId="0" borderId="0" xfId="0" applyFont="1" applyFill="1" applyAlignment="1">
      <alignment horizontal="left" vertical="top"/>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6"/>
  <sheetViews>
    <sheetView topLeftCell="A222" workbookViewId="0">
      <selection activeCell="R224" sqref="R224"/>
    </sheetView>
  </sheetViews>
  <sheetFormatPr defaultRowHeight="15" x14ac:dyDescent="0.25"/>
  <cols>
    <col min="1" max="1" width="3.42578125" customWidth="1"/>
    <col min="2" max="2" width="15.7109375" customWidth="1"/>
    <col min="3" max="3" width="32.28515625" customWidth="1"/>
    <col min="4" max="4" width="11.28515625" customWidth="1"/>
    <col min="5" max="5" width="7.7109375" customWidth="1"/>
    <col min="6" max="6" width="7.28515625" customWidth="1"/>
    <col min="7" max="7" width="7.7109375" customWidth="1"/>
    <col min="8" max="8" width="9.140625" customWidth="1"/>
    <col min="9" max="9" width="7.5703125" customWidth="1"/>
    <col min="10" max="11" width="0" hidden="1" customWidth="1"/>
    <col min="12" max="12" width="10.5703125" hidden="1" customWidth="1"/>
    <col min="13" max="13" width="9.140625" customWidth="1"/>
    <col min="15" max="15" width="2.140625" customWidth="1"/>
    <col min="16" max="16" width="11.42578125" style="132" customWidth="1"/>
    <col min="18" max="18" width="19" customWidth="1"/>
    <col min="19" max="19" width="10" bestFit="1" customWidth="1"/>
  </cols>
  <sheetData>
    <row r="1" spans="1:26" ht="15.75" thickBot="1" x14ac:dyDescent="0.3"/>
    <row r="2" spans="1:26" ht="75.75" customHeight="1" thickBot="1" x14ac:dyDescent="0.3">
      <c r="A2" s="225" t="s">
        <v>0</v>
      </c>
      <c r="B2" s="225" t="s">
        <v>1</v>
      </c>
      <c r="C2" s="225" t="s">
        <v>2</v>
      </c>
      <c r="D2" s="225" t="s">
        <v>3</v>
      </c>
      <c r="E2" s="225" t="s">
        <v>14</v>
      </c>
      <c r="F2" s="225" t="s">
        <v>4</v>
      </c>
      <c r="G2" s="222" t="s">
        <v>5</v>
      </c>
      <c r="H2" s="223"/>
      <c r="I2" s="223"/>
      <c r="J2" s="223"/>
      <c r="K2" s="223"/>
      <c r="L2" s="223"/>
      <c r="M2" s="224"/>
      <c r="N2" s="228"/>
      <c r="O2" s="229"/>
      <c r="P2" s="147"/>
      <c r="R2" s="200" t="s">
        <v>153</v>
      </c>
      <c r="S2" s="200"/>
      <c r="T2" s="200"/>
      <c r="U2" s="200"/>
      <c r="V2" s="200"/>
      <c r="W2" s="200"/>
      <c r="X2" s="200"/>
      <c r="Y2" s="200"/>
      <c r="Z2" s="200"/>
    </row>
    <row r="3" spans="1:26" ht="26.25" thickBot="1" x14ac:dyDescent="0.3">
      <c r="A3" s="226"/>
      <c r="B3" s="226"/>
      <c r="C3" s="226"/>
      <c r="D3" s="226"/>
      <c r="E3" s="226"/>
      <c r="F3" s="226"/>
      <c r="G3" s="57" t="s">
        <v>6</v>
      </c>
      <c r="H3" s="57" t="s">
        <v>7</v>
      </c>
      <c r="I3" s="57" t="s">
        <v>8</v>
      </c>
      <c r="J3" s="58" t="s">
        <v>9</v>
      </c>
      <c r="K3" s="58" t="s">
        <v>10</v>
      </c>
      <c r="L3" s="58" t="s">
        <v>11</v>
      </c>
      <c r="M3" s="59"/>
      <c r="N3" s="222" t="s">
        <v>12</v>
      </c>
      <c r="O3" s="224"/>
      <c r="P3" s="148" t="s">
        <v>11</v>
      </c>
    </row>
    <row r="4" spans="1:26" ht="22.5" customHeight="1" thickBot="1" x14ac:dyDescent="0.3">
      <c r="A4" s="204">
        <v>1</v>
      </c>
      <c r="B4" s="204" t="s">
        <v>19</v>
      </c>
      <c r="C4" s="204" t="s">
        <v>18</v>
      </c>
      <c r="D4" s="227"/>
      <c r="E4" s="227"/>
      <c r="F4" s="227"/>
      <c r="G4" s="227"/>
      <c r="H4" s="227"/>
      <c r="I4" s="227"/>
      <c r="J4" s="227"/>
      <c r="K4" s="227"/>
      <c r="L4" s="227"/>
      <c r="M4" s="227"/>
      <c r="N4" s="227"/>
      <c r="O4" s="227"/>
      <c r="P4" s="187"/>
      <c r="Q4" s="4"/>
      <c r="R4" s="71" t="s">
        <v>15</v>
      </c>
      <c r="S4" s="72">
        <f>SUM(P4,P9,P13,P17,P21,P25,P31,P35,P41,P44,P64,P72,P82,P86,P94,P101,P116,P123,P129,P134,P140,P143,P150,P153,P158,P161,P166,P172,P177,P192,P195,P199,P212,P217)</f>
        <v>36280.170500000007</v>
      </c>
    </row>
    <row r="5" spans="1:26" ht="22.5" customHeight="1" thickBot="1" x14ac:dyDescent="0.3">
      <c r="A5" s="205"/>
      <c r="B5" s="205"/>
      <c r="C5" s="205"/>
      <c r="D5" s="73" t="s">
        <v>21</v>
      </c>
      <c r="E5" s="1" t="s">
        <v>13</v>
      </c>
      <c r="F5" s="1">
        <v>25</v>
      </c>
      <c r="G5" s="1">
        <v>8.6999999999999993</v>
      </c>
      <c r="H5" s="1">
        <v>8.1300000000000008</v>
      </c>
      <c r="I5" s="1">
        <v>8.5399999999999991</v>
      </c>
      <c r="J5" s="1"/>
      <c r="K5" s="1"/>
      <c r="L5" s="1"/>
      <c r="M5" s="3">
        <v>15</v>
      </c>
      <c r="N5" s="186">
        <f t="shared" ref="N5:N6" si="0">AVERAGEA(G5:M5)</f>
        <v>10.092499999999999</v>
      </c>
      <c r="O5" s="187"/>
      <c r="P5" s="74">
        <f>F5*N5</f>
        <v>252.31249999999997</v>
      </c>
      <c r="Q5" s="4"/>
      <c r="R5" s="122" t="s">
        <v>117</v>
      </c>
      <c r="S5" s="123">
        <v>1076.67</v>
      </c>
      <c r="T5" t="s">
        <v>154</v>
      </c>
    </row>
    <row r="6" spans="1:26" ht="57.75" customHeight="1" thickBot="1" x14ac:dyDescent="0.3">
      <c r="A6" s="206"/>
      <c r="B6" s="206"/>
      <c r="C6" s="206"/>
      <c r="D6" s="87" t="s">
        <v>22</v>
      </c>
      <c r="E6" s="1" t="s">
        <v>13</v>
      </c>
      <c r="F6" s="1">
        <v>40</v>
      </c>
      <c r="G6" s="1">
        <v>8.6999999999999993</v>
      </c>
      <c r="H6" s="1">
        <v>8.1300000000000008</v>
      </c>
      <c r="I6" s="1">
        <v>8.5399999999999991</v>
      </c>
      <c r="J6" s="1"/>
      <c r="K6" s="1"/>
      <c r="L6" s="1"/>
      <c r="M6" s="3">
        <v>15</v>
      </c>
      <c r="N6" s="186">
        <f t="shared" si="0"/>
        <v>10.092499999999999</v>
      </c>
      <c r="O6" s="187"/>
      <c r="P6" s="88">
        <f t="shared" ref="P6" si="1">F6*N6</f>
        <v>403.7</v>
      </c>
      <c r="Q6" s="4"/>
      <c r="R6" s="84" t="s">
        <v>146</v>
      </c>
      <c r="S6" s="85">
        <f>SUM(P5,P10,P14,P18,P22,P26,P32,P36,P42,P49,P56,P60,P65,P69,P73,P78,P87,P91,P98,P102,P106,P119,P124,P130,P144,P154,P162,P173,P178,P182,P185,P188,P200,P213,P218)</f>
        <v>45682.574500000002</v>
      </c>
    </row>
    <row r="7" spans="1:26" x14ac:dyDescent="0.25">
      <c r="A7" s="188" t="s">
        <v>16</v>
      </c>
      <c r="B7" s="189"/>
      <c r="C7" s="189"/>
      <c r="D7" s="189"/>
      <c r="E7" s="189"/>
      <c r="F7" s="189"/>
      <c r="G7" s="189"/>
      <c r="H7" s="189"/>
      <c r="I7" s="189"/>
      <c r="J7" s="189"/>
      <c r="K7" s="189"/>
      <c r="L7" s="189"/>
      <c r="M7" s="189"/>
      <c r="N7" s="189"/>
      <c r="O7" s="190"/>
      <c r="P7" s="194">
        <f>SUM(P4:P6)</f>
        <v>656.01249999999993</v>
      </c>
      <c r="Q7" s="4"/>
      <c r="R7" s="4"/>
      <c r="S7" s="4"/>
    </row>
    <row r="8" spans="1:26" ht="16.5" customHeight="1" thickBot="1" x14ac:dyDescent="0.3">
      <c r="A8" s="191"/>
      <c r="B8" s="192"/>
      <c r="C8" s="192"/>
      <c r="D8" s="192"/>
      <c r="E8" s="192"/>
      <c r="F8" s="192"/>
      <c r="G8" s="192"/>
      <c r="H8" s="192"/>
      <c r="I8" s="192"/>
      <c r="J8" s="192"/>
      <c r="K8" s="192"/>
      <c r="L8" s="192"/>
      <c r="M8" s="192"/>
      <c r="N8" s="192"/>
      <c r="O8" s="193"/>
      <c r="P8" s="195"/>
      <c r="Q8" s="4"/>
      <c r="R8" s="109" t="s">
        <v>148</v>
      </c>
      <c r="S8" s="124">
        <f>SUM(P74,P39)</f>
        <v>8595.7000000000007</v>
      </c>
      <c r="T8" t="s">
        <v>151</v>
      </c>
    </row>
    <row r="9" spans="1:26" ht="16.5" customHeight="1" thickBot="1" x14ac:dyDescent="0.3">
      <c r="A9" s="204">
        <v>2</v>
      </c>
      <c r="B9" s="204" t="s">
        <v>23</v>
      </c>
      <c r="C9" s="214" t="s">
        <v>24</v>
      </c>
      <c r="D9" s="62" t="s">
        <v>20</v>
      </c>
      <c r="E9" s="1" t="s">
        <v>25</v>
      </c>
      <c r="F9" s="11">
        <v>2</v>
      </c>
      <c r="G9" s="1">
        <v>35.14</v>
      </c>
      <c r="H9" s="11">
        <v>32.85</v>
      </c>
      <c r="I9" s="15">
        <v>34.49</v>
      </c>
      <c r="J9" s="10"/>
      <c r="K9" s="10"/>
      <c r="L9" s="10"/>
      <c r="M9" s="15">
        <v>64.510000000000005</v>
      </c>
      <c r="N9" s="196">
        <f>AVERAGEA(G9:M9)</f>
        <v>41.747500000000002</v>
      </c>
      <c r="O9" s="198"/>
      <c r="P9" s="61">
        <f t="shared" ref="P9:P11" si="2">PRODUCT(F9,N9)</f>
        <v>83.495000000000005</v>
      </c>
      <c r="Q9" s="4"/>
      <c r="R9" s="4"/>
      <c r="S9" s="4"/>
    </row>
    <row r="10" spans="1:26" ht="16.5" customHeight="1" thickBot="1" x14ac:dyDescent="0.3">
      <c r="A10" s="205"/>
      <c r="B10" s="205"/>
      <c r="C10" s="219"/>
      <c r="D10" s="75" t="s">
        <v>21</v>
      </c>
      <c r="E10" s="1" t="s">
        <v>25</v>
      </c>
      <c r="F10" s="16">
        <v>6</v>
      </c>
      <c r="G10" s="1">
        <v>35.14</v>
      </c>
      <c r="H10" s="11">
        <v>32.85</v>
      </c>
      <c r="I10" s="15">
        <v>34.49</v>
      </c>
      <c r="J10" s="14"/>
      <c r="K10" s="14"/>
      <c r="L10" s="14"/>
      <c r="M10" s="15">
        <v>64.510000000000005</v>
      </c>
      <c r="N10" s="196">
        <f t="shared" ref="N10:N11" si="3">AVERAGEA(G10:M10)</f>
        <v>41.747500000000002</v>
      </c>
      <c r="O10" s="198"/>
      <c r="P10" s="74">
        <f t="shared" si="2"/>
        <v>250.48500000000001</v>
      </c>
      <c r="Q10" s="4"/>
      <c r="R10" s="115" t="s">
        <v>48</v>
      </c>
      <c r="S10" s="116">
        <v>5433.34</v>
      </c>
      <c r="T10" t="s">
        <v>152</v>
      </c>
    </row>
    <row r="11" spans="1:26" ht="16.5" thickBot="1" x14ac:dyDescent="0.3">
      <c r="A11" s="206"/>
      <c r="B11" s="206"/>
      <c r="C11" s="215"/>
      <c r="D11" s="92" t="s">
        <v>22</v>
      </c>
      <c r="E11" s="1" t="s">
        <v>25</v>
      </c>
      <c r="F11" s="1">
        <v>7</v>
      </c>
      <c r="G11" s="1">
        <v>35.14</v>
      </c>
      <c r="H11" s="11">
        <v>32.85</v>
      </c>
      <c r="I11" s="15">
        <v>34.49</v>
      </c>
      <c r="J11" s="1"/>
      <c r="K11" s="2"/>
      <c r="L11" s="1"/>
      <c r="M11" s="15">
        <v>64.510000000000005</v>
      </c>
      <c r="N11" s="196">
        <f t="shared" si="3"/>
        <v>41.747500000000002</v>
      </c>
      <c r="O11" s="198"/>
      <c r="P11" s="88">
        <f t="shared" si="2"/>
        <v>292.23250000000002</v>
      </c>
      <c r="Q11" s="4"/>
      <c r="R11" s="86" t="s">
        <v>147</v>
      </c>
      <c r="S11" s="108">
        <f>SUM(P6,P11,P15,P19,P23,P27,P29,P33,P37,P50,P53,P57,P61,P66,P70,P75,P79,P83,P88,P95,P103,P107,P110,P113,P120,P126,P131,P137,P147,P155,P163,P174,P179,P189,P196,P203,P206,P209,P214,P219,P222)</f>
        <v>50584.262500000012</v>
      </c>
    </row>
    <row r="12" spans="1:26" ht="28.5" customHeight="1" thickBot="1" x14ac:dyDescent="0.3">
      <c r="A12" s="211" t="s">
        <v>16</v>
      </c>
      <c r="B12" s="212"/>
      <c r="C12" s="212"/>
      <c r="D12" s="212"/>
      <c r="E12" s="212"/>
      <c r="F12" s="212"/>
      <c r="G12" s="212"/>
      <c r="H12" s="212"/>
      <c r="I12" s="212"/>
      <c r="J12" s="212"/>
      <c r="K12" s="212"/>
      <c r="L12" s="212"/>
      <c r="M12" s="212"/>
      <c r="N12" s="212"/>
      <c r="O12" s="213"/>
      <c r="P12" s="125">
        <f>SUM(P9:P11)</f>
        <v>626.21250000000009</v>
      </c>
      <c r="Q12" s="4"/>
      <c r="R12" s="4"/>
      <c r="S12" s="4"/>
    </row>
    <row r="13" spans="1:26" ht="28.5" customHeight="1" thickBot="1" x14ac:dyDescent="0.3">
      <c r="A13" s="204">
        <v>3</v>
      </c>
      <c r="B13" s="201" t="s">
        <v>26</v>
      </c>
      <c r="C13" s="214" t="s">
        <v>27</v>
      </c>
      <c r="D13" s="63" t="s">
        <v>20</v>
      </c>
      <c r="E13" s="1" t="s">
        <v>13</v>
      </c>
      <c r="F13" s="11">
        <v>5</v>
      </c>
      <c r="G13" s="11">
        <v>26.93</v>
      </c>
      <c r="H13" s="11">
        <v>25.17</v>
      </c>
      <c r="I13" s="11">
        <v>26.43</v>
      </c>
      <c r="J13" s="19"/>
      <c r="K13" s="19"/>
      <c r="L13" s="19"/>
      <c r="M13" s="11">
        <v>38.61</v>
      </c>
      <c r="N13" s="196">
        <f>AVERAGEA(G13:M13)</f>
        <v>29.285</v>
      </c>
      <c r="O13" s="198"/>
      <c r="P13" s="64">
        <f t="shared" ref="P13:P15" si="4">PRODUCT(F13,N13)</f>
        <v>146.42500000000001</v>
      </c>
      <c r="Q13" s="4"/>
      <c r="R13" s="4"/>
      <c r="S13" s="4"/>
    </row>
    <row r="14" spans="1:26" ht="28.5" customHeight="1" thickBot="1" x14ac:dyDescent="0.3">
      <c r="A14" s="205"/>
      <c r="B14" s="202"/>
      <c r="C14" s="219"/>
      <c r="D14" s="75" t="s">
        <v>21</v>
      </c>
      <c r="E14" s="1" t="s">
        <v>13</v>
      </c>
      <c r="F14" s="16">
        <v>1</v>
      </c>
      <c r="G14" s="11">
        <v>26.93</v>
      </c>
      <c r="H14" s="11">
        <v>25.17</v>
      </c>
      <c r="I14" s="11">
        <v>26.43</v>
      </c>
      <c r="J14" s="19"/>
      <c r="K14" s="19"/>
      <c r="L14" s="19"/>
      <c r="M14" s="11">
        <v>38.61</v>
      </c>
      <c r="N14" s="196">
        <f t="shared" ref="N14:N15" si="5">AVERAGEA(G14:M14)</f>
        <v>29.285</v>
      </c>
      <c r="O14" s="198"/>
      <c r="P14" s="76">
        <f t="shared" si="4"/>
        <v>29.285</v>
      </c>
      <c r="Q14" s="4"/>
      <c r="R14" s="4"/>
      <c r="S14" s="4"/>
    </row>
    <row r="15" spans="1:26" ht="16.5" thickBot="1" x14ac:dyDescent="0.3">
      <c r="A15" s="206"/>
      <c r="B15" s="203"/>
      <c r="C15" s="215"/>
      <c r="D15" s="89" t="s">
        <v>22</v>
      </c>
      <c r="E15" s="1" t="s">
        <v>13</v>
      </c>
      <c r="F15" s="1">
        <v>3</v>
      </c>
      <c r="G15" s="11">
        <v>26.93</v>
      </c>
      <c r="H15" s="11">
        <v>25.17</v>
      </c>
      <c r="I15" s="11">
        <v>26.43</v>
      </c>
      <c r="J15" s="1"/>
      <c r="K15" s="2"/>
      <c r="L15" s="1"/>
      <c r="M15" s="11">
        <v>38.61</v>
      </c>
      <c r="N15" s="196">
        <f t="shared" si="5"/>
        <v>29.285</v>
      </c>
      <c r="O15" s="198"/>
      <c r="P15" s="90">
        <f t="shared" si="4"/>
        <v>87.855000000000004</v>
      </c>
      <c r="Q15" s="4"/>
      <c r="R15" s="4"/>
      <c r="S15" s="4"/>
    </row>
    <row r="16" spans="1:26" ht="33" customHeight="1" thickBot="1" x14ac:dyDescent="0.3">
      <c r="A16" s="211" t="s">
        <v>17</v>
      </c>
      <c r="B16" s="212"/>
      <c r="C16" s="212"/>
      <c r="D16" s="212"/>
      <c r="E16" s="212"/>
      <c r="F16" s="212"/>
      <c r="G16" s="212"/>
      <c r="H16" s="212"/>
      <c r="I16" s="212"/>
      <c r="J16" s="212"/>
      <c r="K16" s="212"/>
      <c r="L16" s="212"/>
      <c r="M16" s="212"/>
      <c r="N16" s="212"/>
      <c r="O16" s="213"/>
      <c r="P16" s="125">
        <f>SUM(P13:P15)</f>
        <v>263.565</v>
      </c>
      <c r="Q16" s="4"/>
      <c r="R16" s="4"/>
      <c r="S16" s="4"/>
    </row>
    <row r="17" spans="1:19" ht="33" customHeight="1" thickBot="1" x14ac:dyDescent="0.3">
      <c r="A17" s="204">
        <v>4</v>
      </c>
      <c r="B17" s="201" t="s">
        <v>28</v>
      </c>
      <c r="C17" s="214" t="s">
        <v>29</v>
      </c>
      <c r="D17" s="63" t="s">
        <v>20</v>
      </c>
      <c r="E17" s="1" t="s">
        <v>13</v>
      </c>
      <c r="F17" s="11">
        <v>5</v>
      </c>
      <c r="G17" s="11">
        <v>95.26</v>
      </c>
      <c r="H17" s="11">
        <v>89.03</v>
      </c>
      <c r="I17" s="11">
        <v>93.48</v>
      </c>
      <c r="J17" s="19"/>
      <c r="K17" s="19"/>
      <c r="L17" s="19"/>
      <c r="M17" s="11">
        <v>72.08</v>
      </c>
      <c r="N17" s="196">
        <f>AVERAGEA(G17:M17)</f>
        <v>87.462500000000006</v>
      </c>
      <c r="O17" s="198"/>
      <c r="P17" s="61">
        <f t="shared" ref="P17:P19" si="6">PRODUCT(F17,N17)</f>
        <v>437.3125</v>
      </c>
      <c r="Q17" s="4"/>
      <c r="R17" s="4"/>
      <c r="S17" s="5"/>
    </row>
    <row r="18" spans="1:19" ht="33" customHeight="1" thickBot="1" x14ac:dyDescent="0.3">
      <c r="A18" s="205"/>
      <c r="B18" s="202"/>
      <c r="C18" s="220"/>
      <c r="D18" s="75" t="s">
        <v>21</v>
      </c>
      <c r="E18" s="1" t="s">
        <v>13</v>
      </c>
      <c r="F18" s="16">
        <v>3</v>
      </c>
      <c r="G18" s="11">
        <v>95.26</v>
      </c>
      <c r="H18" s="11">
        <v>89.03</v>
      </c>
      <c r="I18" s="11">
        <v>93.48</v>
      </c>
      <c r="J18" s="19"/>
      <c r="K18" s="19"/>
      <c r="L18" s="19"/>
      <c r="M18" s="11">
        <v>72.08</v>
      </c>
      <c r="N18" s="196">
        <f t="shared" ref="N18:N19" si="7">AVERAGEA(G18:M18)</f>
        <v>87.462500000000006</v>
      </c>
      <c r="O18" s="198"/>
      <c r="P18" s="74">
        <f t="shared" si="6"/>
        <v>262.38750000000005</v>
      </c>
      <c r="Q18" s="4"/>
      <c r="R18" s="4"/>
      <c r="S18" s="4"/>
    </row>
    <row r="19" spans="1:19" ht="74.25" customHeight="1" thickBot="1" x14ac:dyDescent="0.3">
      <c r="A19" s="206"/>
      <c r="B19" s="203"/>
      <c r="C19" s="221"/>
      <c r="D19" s="87" t="s">
        <v>22</v>
      </c>
      <c r="E19" s="1" t="s">
        <v>13</v>
      </c>
      <c r="F19" s="1">
        <v>3</v>
      </c>
      <c r="G19" s="11">
        <v>95.26</v>
      </c>
      <c r="H19" s="11">
        <v>89.03</v>
      </c>
      <c r="I19" s="11">
        <v>93.48</v>
      </c>
      <c r="J19" s="19"/>
      <c r="K19" s="19"/>
      <c r="L19" s="19"/>
      <c r="M19" s="11">
        <v>72.08</v>
      </c>
      <c r="N19" s="196">
        <f t="shared" si="7"/>
        <v>87.462500000000006</v>
      </c>
      <c r="O19" s="198"/>
      <c r="P19" s="88">
        <f t="shared" si="6"/>
        <v>262.38750000000005</v>
      </c>
      <c r="Q19" s="4"/>
      <c r="R19" s="4"/>
      <c r="S19" s="4"/>
    </row>
    <row r="20" spans="1:19" ht="32.25" customHeight="1" thickBot="1" x14ac:dyDescent="0.3">
      <c r="A20" s="211" t="s">
        <v>16</v>
      </c>
      <c r="B20" s="212"/>
      <c r="C20" s="212"/>
      <c r="D20" s="212"/>
      <c r="E20" s="212"/>
      <c r="F20" s="212"/>
      <c r="G20" s="212"/>
      <c r="H20" s="212"/>
      <c r="I20" s="212"/>
      <c r="J20" s="212"/>
      <c r="K20" s="212"/>
      <c r="L20" s="212"/>
      <c r="M20" s="212"/>
      <c r="N20" s="212"/>
      <c r="O20" s="213"/>
      <c r="P20" s="125">
        <f>SUM(P17:P19)</f>
        <v>962.08750000000009</v>
      </c>
      <c r="Q20" s="4"/>
      <c r="R20" s="4"/>
      <c r="S20" s="4"/>
    </row>
    <row r="21" spans="1:19" ht="32.25" customHeight="1" thickBot="1" x14ac:dyDescent="0.3">
      <c r="A21" s="201">
        <v>5</v>
      </c>
      <c r="B21" s="204" t="s">
        <v>30</v>
      </c>
      <c r="C21" s="214" t="s">
        <v>31</v>
      </c>
      <c r="D21" s="63" t="s">
        <v>20</v>
      </c>
      <c r="E21" s="11" t="s">
        <v>25</v>
      </c>
      <c r="F21" s="11">
        <v>5</v>
      </c>
      <c r="G21" s="11">
        <v>12.64</v>
      </c>
      <c r="H21" s="11">
        <v>11.82</v>
      </c>
      <c r="I21" s="11">
        <v>12.41</v>
      </c>
      <c r="J21" s="25"/>
      <c r="K21" s="25"/>
      <c r="L21" s="25"/>
      <c r="M21" s="11">
        <v>24.8</v>
      </c>
      <c r="N21" s="197">
        <f>AVERAGEA(G21:M21)</f>
        <v>15.4175</v>
      </c>
      <c r="O21" s="198"/>
      <c r="P21" s="64">
        <f t="shared" ref="P21:P23" si="8">PRODUCT(F21,N21)</f>
        <v>77.087500000000006</v>
      </c>
      <c r="Q21" s="4"/>
      <c r="R21" s="4"/>
      <c r="S21" s="4"/>
    </row>
    <row r="22" spans="1:19" ht="32.25" customHeight="1" thickBot="1" x14ac:dyDescent="0.3">
      <c r="A22" s="202"/>
      <c r="B22" s="205"/>
      <c r="C22" s="219"/>
      <c r="D22" s="75" t="s">
        <v>21</v>
      </c>
      <c r="E22" s="11" t="s">
        <v>25</v>
      </c>
      <c r="F22" s="23">
        <v>3</v>
      </c>
      <c r="G22" s="11">
        <v>12.64</v>
      </c>
      <c r="H22" s="11">
        <v>11.82</v>
      </c>
      <c r="I22" s="11">
        <v>12.41</v>
      </c>
      <c r="J22" s="25"/>
      <c r="K22" s="25"/>
      <c r="L22" s="25"/>
      <c r="M22" s="11">
        <v>24.8</v>
      </c>
      <c r="N22" s="197">
        <f t="shared" ref="N22:N23" si="9">AVERAGEA(G22:M22)</f>
        <v>15.4175</v>
      </c>
      <c r="O22" s="198"/>
      <c r="P22" s="76">
        <f t="shared" si="8"/>
        <v>46.252499999999998</v>
      </c>
      <c r="Q22" s="4"/>
      <c r="R22" s="4"/>
      <c r="S22" s="4"/>
    </row>
    <row r="23" spans="1:19" ht="45.75" customHeight="1" thickBot="1" x14ac:dyDescent="0.3">
      <c r="A23" s="203"/>
      <c r="B23" s="206"/>
      <c r="C23" s="215"/>
      <c r="D23" s="87" t="s">
        <v>22</v>
      </c>
      <c r="E23" s="1" t="s">
        <v>25</v>
      </c>
      <c r="F23" s="1">
        <v>5</v>
      </c>
      <c r="G23" s="11">
        <v>12.64</v>
      </c>
      <c r="H23" s="11">
        <v>11.82</v>
      </c>
      <c r="I23" s="11">
        <v>12.41</v>
      </c>
      <c r="J23" s="25"/>
      <c r="K23" s="25"/>
      <c r="L23" s="25"/>
      <c r="M23" s="11">
        <v>24.8</v>
      </c>
      <c r="N23" s="197">
        <f t="shared" si="9"/>
        <v>15.4175</v>
      </c>
      <c r="O23" s="198"/>
      <c r="P23" s="90">
        <f t="shared" si="8"/>
        <v>77.087500000000006</v>
      </c>
      <c r="Q23" s="4"/>
      <c r="R23" s="4"/>
      <c r="S23" s="4"/>
    </row>
    <row r="24" spans="1:19" ht="33" customHeight="1" thickBot="1" x14ac:dyDescent="0.3">
      <c r="A24" s="188" t="s">
        <v>16</v>
      </c>
      <c r="B24" s="189"/>
      <c r="C24" s="189"/>
      <c r="D24" s="189"/>
      <c r="E24" s="189"/>
      <c r="F24" s="189"/>
      <c r="G24" s="189"/>
      <c r="H24" s="189"/>
      <c r="I24" s="189"/>
      <c r="J24" s="189"/>
      <c r="K24" s="189"/>
      <c r="L24" s="189"/>
      <c r="M24" s="189"/>
      <c r="N24" s="189"/>
      <c r="O24" s="190"/>
      <c r="P24" s="126">
        <f>SUM(P21:P23)</f>
        <v>200.42750000000001</v>
      </c>
      <c r="Q24" s="4"/>
      <c r="R24" s="4"/>
      <c r="S24" s="4"/>
    </row>
    <row r="25" spans="1:19" ht="33" customHeight="1" thickBot="1" x14ac:dyDescent="0.3">
      <c r="A25" s="204">
        <v>6</v>
      </c>
      <c r="B25" s="204" t="s">
        <v>30</v>
      </c>
      <c r="C25" s="214" t="s">
        <v>32</v>
      </c>
      <c r="D25" s="63" t="s">
        <v>20</v>
      </c>
      <c r="E25" s="22" t="s">
        <v>25</v>
      </c>
      <c r="F25" s="22">
        <v>5</v>
      </c>
      <c r="G25" s="20">
        <v>12.93</v>
      </c>
      <c r="H25" s="22">
        <v>12.08</v>
      </c>
      <c r="I25" s="22">
        <v>12.68</v>
      </c>
      <c r="J25" s="24"/>
      <c r="K25" s="24"/>
      <c r="L25" s="24"/>
      <c r="M25" s="22">
        <v>11.23</v>
      </c>
      <c r="N25" s="197">
        <f>AVERAGEA(G25:M25)</f>
        <v>12.23</v>
      </c>
      <c r="O25" s="198"/>
      <c r="P25" s="65">
        <f t="shared" ref="P25:P27" si="10">PRODUCT(F25,N25)</f>
        <v>61.150000000000006</v>
      </c>
      <c r="Q25" s="4"/>
      <c r="R25" s="4"/>
      <c r="S25" s="4"/>
    </row>
    <row r="26" spans="1:19" ht="33" customHeight="1" thickBot="1" x14ac:dyDescent="0.3">
      <c r="A26" s="205"/>
      <c r="B26" s="205"/>
      <c r="C26" s="219"/>
      <c r="D26" s="75" t="s">
        <v>21</v>
      </c>
      <c r="E26" s="22" t="s">
        <v>25</v>
      </c>
      <c r="F26" s="11">
        <v>10</v>
      </c>
      <c r="G26" s="20">
        <v>12.93</v>
      </c>
      <c r="H26" s="22">
        <v>12.08</v>
      </c>
      <c r="I26" s="22">
        <v>12.68</v>
      </c>
      <c r="J26" s="24"/>
      <c r="K26" s="24"/>
      <c r="L26" s="24"/>
      <c r="M26" s="22">
        <v>11.23</v>
      </c>
      <c r="N26" s="197">
        <f t="shared" ref="N26:N27" si="11">AVERAGEA(G26:M26)</f>
        <v>12.23</v>
      </c>
      <c r="O26" s="198"/>
      <c r="P26" s="77">
        <f t="shared" si="10"/>
        <v>122.30000000000001</v>
      </c>
      <c r="Q26" s="4"/>
      <c r="R26" s="4"/>
      <c r="S26" s="4"/>
    </row>
    <row r="27" spans="1:19" ht="25.5" customHeight="1" thickBot="1" x14ac:dyDescent="0.3">
      <c r="A27" s="206"/>
      <c r="B27" s="206"/>
      <c r="C27" s="215"/>
      <c r="D27" s="87" t="s">
        <v>22</v>
      </c>
      <c r="E27" s="11" t="s">
        <v>25</v>
      </c>
      <c r="F27" s="20">
        <v>5</v>
      </c>
      <c r="G27" s="20">
        <v>12.93</v>
      </c>
      <c r="H27" s="11">
        <v>12.08</v>
      </c>
      <c r="I27" s="11">
        <v>12.68</v>
      </c>
      <c r="J27" s="36"/>
      <c r="K27" s="36"/>
      <c r="L27" s="36"/>
      <c r="M27" s="11">
        <v>11.23</v>
      </c>
      <c r="N27" s="197">
        <f t="shared" si="11"/>
        <v>12.23</v>
      </c>
      <c r="O27" s="198"/>
      <c r="P27" s="91">
        <f t="shared" si="10"/>
        <v>61.150000000000006</v>
      </c>
      <c r="Q27" s="4"/>
      <c r="R27" s="4"/>
      <c r="S27" s="4"/>
    </row>
    <row r="28" spans="1:19" ht="39.75" customHeight="1" thickBot="1" x14ac:dyDescent="0.3">
      <c r="A28" s="230" t="s">
        <v>17</v>
      </c>
      <c r="B28" s="231"/>
      <c r="C28" s="231"/>
      <c r="D28" s="231"/>
      <c r="E28" s="231"/>
      <c r="F28" s="231"/>
      <c r="G28" s="231"/>
      <c r="H28" s="231"/>
      <c r="I28" s="231"/>
      <c r="J28" s="231"/>
      <c r="K28" s="231"/>
      <c r="L28" s="231"/>
      <c r="M28" s="231"/>
      <c r="N28" s="231"/>
      <c r="O28" s="235"/>
      <c r="P28" s="127">
        <f>SUM(P25:P27)</f>
        <v>244.60000000000002</v>
      </c>
      <c r="Q28" s="4"/>
      <c r="R28" s="4"/>
      <c r="S28" s="4"/>
    </row>
    <row r="29" spans="1:19" ht="56.25" customHeight="1" thickBot="1" x14ac:dyDescent="0.3">
      <c r="A29" s="51">
        <v>7</v>
      </c>
      <c r="B29" s="112" t="s">
        <v>33</v>
      </c>
      <c r="C29" s="39" t="s">
        <v>35</v>
      </c>
      <c r="D29" s="92" t="s">
        <v>22</v>
      </c>
      <c r="E29" s="40" t="s">
        <v>13</v>
      </c>
      <c r="F29" s="8">
        <v>10</v>
      </c>
      <c r="G29" s="8">
        <v>320.57</v>
      </c>
      <c r="H29" s="8">
        <v>299.60000000000002</v>
      </c>
      <c r="I29" s="8">
        <v>314.58</v>
      </c>
      <c r="J29" s="8"/>
      <c r="K29" s="9"/>
      <c r="L29" s="8"/>
      <c r="M29" s="41">
        <v>224.15</v>
      </c>
      <c r="N29" s="236">
        <f>AVERAGEA(G29:M29)</f>
        <v>289.72500000000002</v>
      </c>
      <c r="O29" s="237"/>
      <c r="P29" s="91">
        <f t="shared" ref="P29" si="12">PRODUCT(F29,N29)</f>
        <v>2897.25</v>
      </c>
      <c r="Q29" s="4"/>
      <c r="R29" s="4"/>
      <c r="S29" s="4"/>
    </row>
    <row r="30" spans="1:19" ht="30.75" customHeight="1" thickBot="1" x14ac:dyDescent="0.3">
      <c r="A30" s="191" t="s">
        <v>16</v>
      </c>
      <c r="B30" s="192"/>
      <c r="C30" s="192"/>
      <c r="D30" s="231"/>
      <c r="E30" s="231"/>
      <c r="F30" s="231"/>
      <c r="G30" s="231"/>
      <c r="H30" s="231"/>
      <c r="I30" s="231"/>
      <c r="J30" s="231"/>
      <c r="K30" s="231"/>
      <c r="L30" s="231"/>
      <c r="M30" s="231"/>
      <c r="N30" s="192"/>
      <c r="O30" s="193"/>
      <c r="P30" s="128">
        <v>2897.25</v>
      </c>
      <c r="Q30" s="4"/>
      <c r="R30" s="4"/>
      <c r="S30" s="4"/>
    </row>
    <row r="31" spans="1:19" ht="30.75" customHeight="1" thickBot="1" x14ac:dyDescent="0.3">
      <c r="A31" s="204">
        <v>8</v>
      </c>
      <c r="B31" s="204" t="s">
        <v>36</v>
      </c>
      <c r="C31" s="207" t="s">
        <v>34</v>
      </c>
      <c r="D31" s="62" t="s">
        <v>20</v>
      </c>
      <c r="E31" s="11" t="s">
        <v>13</v>
      </c>
      <c r="F31" s="11">
        <v>18</v>
      </c>
      <c r="G31" s="15">
        <v>128.6</v>
      </c>
      <c r="H31" s="15">
        <v>120.19</v>
      </c>
      <c r="I31" s="15">
        <v>126.2</v>
      </c>
      <c r="J31" s="38"/>
      <c r="K31" s="38"/>
      <c r="L31" s="38"/>
      <c r="M31" s="15">
        <v>134.97</v>
      </c>
      <c r="N31" s="196">
        <f>AVERAGEA(G31:M31)</f>
        <v>127.49000000000001</v>
      </c>
      <c r="O31" s="198"/>
      <c r="P31" s="61">
        <f t="shared" ref="P31:P33" si="13">PRODUCT(F31,N31)</f>
        <v>2294.8200000000002</v>
      </c>
      <c r="Q31" s="4"/>
      <c r="R31" s="4"/>
      <c r="S31" s="4"/>
    </row>
    <row r="32" spans="1:19" ht="26.25" customHeight="1" thickBot="1" x14ac:dyDescent="0.3">
      <c r="A32" s="205"/>
      <c r="B32" s="205"/>
      <c r="C32" s="216"/>
      <c r="D32" s="78" t="s">
        <v>21</v>
      </c>
      <c r="E32" s="7" t="s">
        <v>13</v>
      </c>
      <c r="F32" s="20">
        <v>20</v>
      </c>
      <c r="G32" s="15">
        <v>128.6</v>
      </c>
      <c r="H32" s="15">
        <v>120.19</v>
      </c>
      <c r="I32" s="15">
        <v>126.2</v>
      </c>
      <c r="J32" s="38"/>
      <c r="K32" s="38"/>
      <c r="L32" s="38"/>
      <c r="M32" s="15">
        <v>134.97</v>
      </c>
      <c r="N32" s="196">
        <f t="shared" ref="N32:N33" si="14">AVERAGEA(G32:M32)</f>
        <v>127.49000000000001</v>
      </c>
      <c r="O32" s="198"/>
      <c r="P32" s="74">
        <f t="shared" si="13"/>
        <v>2549.8000000000002</v>
      </c>
      <c r="Q32" s="4"/>
      <c r="R32" s="4"/>
      <c r="S32" s="4"/>
    </row>
    <row r="33" spans="1:19" ht="30" customHeight="1" thickBot="1" x14ac:dyDescent="0.3">
      <c r="A33" s="206"/>
      <c r="B33" s="206"/>
      <c r="C33" s="208"/>
      <c r="D33" s="92" t="s">
        <v>22</v>
      </c>
      <c r="E33" s="1" t="s">
        <v>13</v>
      </c>
      <c r="F33" s="1">
        <v>70</v>
      </c>
      <c r="G33" s="15">
        <v>128.6</v>
      </c>
      <c r="H33" s="15">
        <v>120.19</v>
      </c>
      <c r="I33" s="15">
        <v>126.2</v>
      </c>
      <c r="J33" s="38"/>
      <c r="K33" s="38"/>
      <c r="L33" s="38"/>
      <c r="M33" s="15">
        <v>134.97</v>
      </c>
      <c r="N33" s="196">
        <f t="shared" si="14"/>
        <v>127.49000000000001</v>
      </c>
      <c r="O33" s="198"/>
      <c r="P33" s="88">
        <f t="shared" si="13"/>
        <v>8924.3000000000011</v>
      </c>
      <c r="Q33" s="4"/>
      <c r="R33" s="4"/>
      <c r="S33" s="4"/>
    </row>
    <row r="34" spans="1:19" ht="33.75" customHeight="1" thickBot="1" x14ac:dyDescent="0.3">
      <c r="A34" s="211" t="s">
        <v>16</v>
      </c>
      <c r="B34" s="212"/>
      <c r="C34" s="212"/>
      <c r="D34" s="189"/>
      <c r="E34" s="189"/>
      <c r="F34" s="189"/>
      <c r="G34" s="189"/>
      <c r="H34" s="189"/>
      <c r="I34" s="189"/>
      <c r="J34" s="189"/>
      <c r="K34" s="189"/>
      <c r="L34" s="189"/>
      <c r="M34" s="189"/>
      <c r="N34" s="212"/>
      <c r="O34" s="213"/>
      <c r="P34" s="125">
        <f>SUM(P31:P33)</f>
        <v>13768.920000000002</v>
      </c>
      <c r="Q34" s="4"/>
      <c r="R34" s="4"/>
      <c r="S34" s="4"/>
    </row>
    <row r="35" spans="1:19" ht="27.75" customHeight="1" thickBot="1" x14ac:dyDescent="0.3">
      <c r="A35" s="201">
        <v>9</v>
      </c>
      <c r="B35" s="204" t="s">
        <v>37</v>
      </c>
      <c r="C35" s="214" t="s">
        <v>38</v>
      </c>
      <c r="D35" s="62" t="s">
        <v>20</v>
      </c>
      <c r="E35" s="7" t="s">
        <v>13</v>
      </c>
      <c r="F35" s="24">
        <v>50</v>
      </c>
      <c r="G35" s="11">
        <v>2.41</v>
      </c>
      <c r="H35" s="11">
        <v>2.65</v>
      </c>
      <c r="I35" s="11">
        <v>2.78</v>
      </c>
      <c r="J35" s="24"/>
      <c r="K35" s="24"/>
      <c r="L35" s="24"/>
      <c r="M35" s="11">
        <v>12.11</v>
      </c>
      <c r="N35" s="196">
        <f>AVERAGEA(G35:M35)</f>
        <v>4.9874999999999998</v>
      </c>
      <c r="O35" s="198"/>
      <c r="P35" s="61">
        <f t="shared" ref="P35:P37" si="15">PRODUCT(F35,N35)</f>
        <v>249.375</v>
      </c>
      <c r="Q35" s="4"/>
      <c r="R35" s="4"/>
      <c r="S35" s="4"/>
    </row>
    <row r="36" spans="1:19" ht="15" customHeight="1" thickBot="1" x14ac:dyDescent="0.3">
      <c r="A36" s="202"/>
      <c r="B36" s="205"/>
      <c r="C36" s="219"/>
      <c r="D36" s="79" t="s">
        <v>21</v>
      </c>
      <c r="E36" s="1" t="s">
        <v>13</v>
      </c>
      <c r="F36" s="20">
        <v>10</v>
      </c>
      <c r="G36" s="11">
        <v>2.41</v>
      </c>
      <c r="H36" s="11">
        <v>2.65</v>
      </c>
      <c r="I36" s="11">
        <v>2.78</v>
      </c>
      <c r="J36" s="24"/>
      <c r="K36" s="24"/>
      <c r="L36" s="24"/>
      <c r="M36" s="11">
        <v>12.11</v>
      </c>
      <c r="N36" s="196">
        <f t="shared" ref="N36:N37" si="16">AVERAGEA(G36:M36)</f>
        <v>4.9874999999999998</v>
      </c>
      <c r="O36" s="198"/>
      <c r="P36" s="74">
        <f t="shared" si="15"/>
        <v>49.875</v>
      </c>
      <c r="Q36" s="4"/>
      <c r="R36" s="4"/>
      <c r="S36" s="4"/>
    </row>
    <row r="37" spans="1:19" ht="18.75" customHeight="1" thickBot="1" x14ac:dyDescent="0.3">
      <c r="A37" s="203"/>
      <c r="B37" s="206"/>
      <c r="C37" s="215"/>
      <c r="D37" s="92" t="s">
        <v>22</v>
      </c>
      <c r="E37" s="1" t="s">
        <v>13</v>
      </c>
      <c r="F37" s="1">
        <v>10</v>
      </c>
      <c r="G37" s="11">
        <v>2.41</v>
      </c>
      <c r="H37" s="11">
        <v>2.65</v>
      </c>
      <c r="I37" s="11">
        <v>2.78</v>
      </c>
      <c r="J37" s="24"/>
      <c r="K37" s="24"/>
      <c r="L37" s="24"/>
      <c r="M37" s="11">
        <v>12.11</v>
      </c>
      <c r="N37" s="196">
        <f t="shared" si="16"/>
        <v>4.9874999999999998</v>
      </c>
      <c r="O37" s="198"/>
      <c r="P37" s="88">
        <f t="shared" si="15"/>
        <v>49.875</v>
      </c>
      <c r="Q37" s="4"/>
      <c r="R37" s="4"/>
      <c r="S37" s="4"/>
    </row>
    <row r="38" spans="1:19" ht="30.75" customHeight="1" thickBot="1" x14ac:dyDescent="0.3">
      <c r="A38" s="211" t="s">
        <v>16</v>
      </c>
      <c r="B38" s="212"/>
      <c r="C38" s="212"/>
      <c r="D38" s="189"/>
      <c r="E38" s="189"/>
      <c r="F38" s="189"/>
      <c r="G38" s="189"/>
      <c r="H38" s="189"/>
      <c r="I38" s="189"/>
      <c r="J38" s="189"/>
      <c r="K38" s="189"/>
      <c r="L38" s="189"/>
      <c r="M38" s="189"/>
      <c r="N38" s="212"/>
      <c r="O38" s="213"/>
      <c r="P38" s="125">
        <f>SUM(P35:P37)</f>
        <v>349.125</v>
      </c>
      <c r="Q38" s="4"/>
      <c r="R38" s="4"/>
      <c r="S38" s="4"/>
    </row>
    <row r="39" spans="1:19" ht="148.5" customHeight="1" thickBot="1" x14ac:dyDescent="0.3">
      <c r="A39" s="22">
        <v>10</v>
      </c>
      <c r="B39" s="22" t="s">
        <v>149</v>
      </c>
      <c r="C39" s="21" t="s">
        <v>39</v>
      </c>
      <c r="D39" s="110" t="s">
        <v>40</v>
      </c>
      <c r="E39" s="11" t="s">
        <v>13</v>
      </c>
      <c r="F39" s="24">
        <v>50</v>
      </c>
      <c r="G39" s="15">
        <v>148.81</v>
      </c>
      <c r="H39" s="15">
        <v>139.08000000000001</v>
      </c>
      <c r="I39" s="15">
        <v>146.03</v>
      </c>
      <c r="J39" s="37"/>
      <c r="K39" s="37"/>
      <c r="L39" s="37"/>
      <c r="M39" s="15">
        <v>208.63</v>
      </c>
      <c r="N39" s="196">
        <f>AVERAGEA(G39:M39)</f>
        <v>160.63749999999999</v>
      </c>
      <c r="O39" s="198"/>
      <c r="P39" s="111">
        <v>8031.5</v>
      </c>
      <c r="Q39" s="4"/>
      <c r="R39" s="4"/>
      <c r="S39" s="4"/>
    </row>
    <row r="40" spans="1:19" ht="31.5" customHeight="1" thickBot="1" x14ac:dyDescent="0.3">
      <c r="A40" s="211" t="s">
        <v>17</v>
      </c>
      <c r="B40" s="212"/>
      <c r="C40" s="212"/>
      <c r="D40" s="212"/>
      <c r="E40" s="212"/>
      <c r="F40" s="212"/>
      <c r="G40" s="212"/>
      <c r="H40" s="212"/>
      <c r="I40" s="212"/>
      <c r="J40" s="212"/>
      <c r="K40" s="212"/>
      <c r="L40" s="212"/>
      <c r="M40" s="212"/>
      <c r="N40" s="212"/>
      <c r="O40" s="213"/>
      <c r="P40" s="125">
        <v>8031.5</v>
      </c>
      <c r="Q40" s="4"/>
      <c r="R40" s="4"/>
      <c r="S40" s="4"/>
    </row>
    <row r="41" spans="1:19" ht="59.25" customHeight="1" thickBot="1" x14ac:dyDescent="0.3">
      <c r="A41" s="201">
        <v>11</v>
      </c>
      <c r="B41" s="204" t="s">
        <v>41</v>
      </c>
      <c r="C41" s="204" t="s">
        <v>42</v>
      </c>
      <c r="D41" s="66" t="s">
        <v>20</v>
      </c>
      <c r="E41" s="11" t="s">
        <v>13</v>
      </c>
      <c r="F41" s="11">
        <v>45</v>
      </c>
      <c r="G41" s="36">
        <v>114.82</v>
      </c>
      <c r="H41" s="11">
        <v>107.31</v>
      </c>
      <c r="I41" s="36">
        <v>112.68</v>
      </c>
      <c r="J41" s="36"/>
      <c r="K41" s="36"/>
      <c r="L41" s="36"/>
      <c r="M41" s="11">
        <v>135</v>
      </c>
      <c r="N41" s="232">
        <f>AVERAGEA(G41:M41)</f>
        <v>117.4525</v>
      </c>
      <c r="O41" s="233"/>
      <c r="P41" s="67">
        <f>PRODUCT(F41,N41)</f>
        <v>5285.3625000000002</v>
      </c>
      <c r="Q41" s="4"/>
      <c r="R41" s="4"/>
      <c r="S41" s="4"/>
    </row>
    <row r="42" spans="1:19" ht="102.75" customHeight="1" thickBot="1" x14ac:dyDescent="0.3">
      <c r="A42" s="202"/>
      <c r="B42" s="205"/>
      <c r="C42" s="205"/>
      <c r="D42" s="80" t="s">
        <v>21</v>
      </c>
      <c r="E42" s="11" t="s">
        <v>13</v>
      </c>
      <c r="F42" s="29">
        <v>30</v>
      </c>
      <c r="G42" s="36">
        <v>114.82</v>
      </c>
      <c r="H42" s="11">
        <v>107.31</v>
      </c>
      <c r="I42" s="36">
        <v>112.68</v>
      </c>
      <c r="J42" s="36"/>
      <c r="K42" s="36"/>
      <c r="L42" s="36"/>
      <c r="M42" s="11">
        <v>135</v>
      </c>
      <c r="N42" s="232">
        <f>AVERAGEA(G42:M42)</f>
        <v>117.4525</v>
      </c>
      <c r="O42" s="233"/>
      <c r="P42" s="81">
        <f>PRODUCT(F42,N42)</f>
        <v>3523.5749999999998</v>
      </c>
      <c r="Q42" s="4"/>
      <c r="R42" s="4"/>
      <c r="S42" s="4"/>
    </row>
    <row r="43" spans="1:19" ht="37.5" customHeight="1" thickBot="1" x14ac:dyDescent="0.3">
      <c r="A43" s="211" t="s">
        <v>16</v>
      </c>
      <c r="B43" s="212"/>
      <c r="C43" s="212"/>
      <c r="D43" s="212"/>
      <c r="E43" s="212"/>
      <c r="F43" s="212"/>
      <c r="G43" s="212"/>
      <c r="H43" s="212"/>
      <c r="I43" s="212"/>
      <c r="J43" s="212"/>
      <c r="K43" s="212"/>
      <c r="L43" s="212"/>
      <c r="M43" s="212"/>
      <c r="N43" s="212"/>
      <c r="O43" s="213"/>
      <c r="P43" s="125">
        <f>SUM(P41:P42)</f>
        <v>8808.9375</v>
      </c>
      <c r="Q43" s="4"/>
      <c r="R43" s="4"/>
      <c r="S43" s="4"/>
    </row>
    <row r="44" spans="1:19" ht="155.25" customHeight="1" thickBot="1" x14ac:dyDescent="0.3">
      <c r="A44" s="26">
        <v>12</v>
      </c>
      <c r="B44" s="27" t="s">
        <v>43</v>
      </c>
      <c r="C44" s="27" t="s">
        <v>44</v>
      </c>
      <c r="D44" s="63" t="s">
        <v>20</v>
      </c>
      <c r="E44" s="36" t="s">
        <v>13</v>
      </c>
      <c r="F44" s="11">
        <v>50</v>
      </c>
      <c r="G44" s="49">
        <v>130.44</v>
      </c>
      <c r="H44" s="15" t="s">
        <v>45</v>
      </c>
      <c r="I44" s="49">
        <v>128</v>
      </c>
      <c r="J44" s="49"/>
      <c r="K44" s="49"/>
      <c r="L44" s="49"/>
      <c r="M44" s="15">
        <v>135</v>
      </c>
      <c r="N44" s="196">
        <f>AVERAGEA(G44:M44)</f>
        <v>98.36</v>
      </c>
      <c r="O44" s="198"/>
      <c r="P44" s="68">
        <v>4918</v>
      </c>
      <c r="Q44" s="4"/>
      <c r="R44" s="4"/>
      <c r="S44" s="4"/>
    </row>
    <row r="45" spans="1:19" ht="33" customHeight="1" thickBot="1" x14ac:dyDescent="0.3">
      <c r="A45" s="211" t="s">
        <v>16</v>
      </c>
      <c r="B45" s="212"/>
      <c r="C45" s="212"/>
      <c r="D45" s="212"/>
      <c r="E45" s="212"/>
      <c r="F45" s="212"/>
      <c r="G45" s="212"/>
      <c r="H45" s="212"/>
      <c r="I45" s="212"/>
      <c r="J45" s="212"/>
      <c r="K45" s="212"/>
      <c r="L45" s="212"/>
      <c r="M45" s="212"/>
      <c r="N45" s="212"/>
      <c r="O45" s="213"/>
      <c r="P45" s="125">
        <v>4918</v>
      </c>
      <c r="Q45" s="4"/>
      <c r="R45" s="4"/>
      <c r="S45" s="4"/>
    </row>
    <row r="46" spans="1:19" ht="167.25" customHeight="1" thickBot="1" x14ac:dyDescent="0.3">
      <c r="A46" s="29">
        <v>13</v>
      </c>
      <c r="B46" s="45" t="s">
        <v>46</v>
      </c>
      <c r="C46" s="29" t="s">
        <v>47</v>
      </c>
      <c r="D46" s="113" t="s">
        <v>48</v>
      </c>
      <c r="E46" s="1" t="s">
        <v>25</v>
      </c>
      <c r="F46" s="1">
        <v>5</v>
      </c>
      <c r="G46" s="1">
        <v>1419.96</v>
      </c>
      <c r="H46" s="1">
        <v>1327.07</v>
      </c>
      <c r="I46" s="1">
        <v>1393.42</v>
      </c>
      <c r="J46" s="1"/>
      <c r="K46" s="2"/>
      <c r="L46" s="1"/>
      <c r="M46" s="3">
        <v>206.22</v>
      </c>
      <c r="N46" s="186">
        <f>AVERAGEA(G46:M46)</f>
        <v>1086.6675</v>
      </c>
      <c r="O46" s="187"/>
      <c r="P46" s="114">
        <f t="shared" ref="P46" si="17">PRODUCT(F46,N46)</f>
        <v>5433.3374999999996</v>
      </c>
      <c r="Q46" s="4"/>
      <c r="R46" s="4"/>
      <c r="S46" s="4"/>
    </row>
    <row r="47" spans="1:19" x14ac:dyDescent="0.25">
      <c r="A47" s="188" t="s">
        <v>16</v>
      </c>
      <c r="B47" s="189"/>
      <c r="C47" s="189"/>
      <c r="D47" s="189"/>
      <c r="E47" s="189"/>
      <c r="F47" s="189"/>
      <c r="G47" s="189"/>
      <c r="H47" s="189"/>
      <c r="I47" s="189"/>
      <c r="J47" s="189"/>
      <c r="K47" s="189"/>
      <c r="L47" s="189"/>
      <c r="M47" s="189"/>
      <c r="N47" s="189"/>
      <c r="O47" s="190"/>
      <c r="P47" s="194">
        <f>SUM(P46:P46)</f>
        <v>5433.3374999999996</v>
      </c>
      <c r="Q47" s="4"/>
      <c r="R47" s="4"/>
      <c r="S47" s="4"/>
    </row>
    <row r="48" spans="1:19" ht="21.75" customHeight="1" thickBot="1" x14ac:dyDescent="0.3">
      <c r="A48" s="191"/>
      <c r="B48" s="192"/>
      <c r="C48" s="192"/>
      <c r="D48" s="192"/>
      <c r="E48" s="192"/>
      <c r="F48" s="192"/>
      <c r="G48" s="192"/>
      <c r="H48" s="192"/>
      <c r="I48" s="192"/>
      <c r="J48" s="192"/>
      <c r="K48" s="192"/>
      <c r="L48" s="192"/>
      <c r="M48" s="192"/>
      <c r="N48" s="192"/>
      <c r="O48" s="193"/>
      <c r="P48" s="195"/>
      <c r="Q48" s="4"/>
      <c r="R48" s="4"/>
      <c r="S48" s="4"/>
    </row>
    <row r="49" spans="1:19" ht="26.25" customHeight="1" thickBot="1" x14ac:dyDescent="0.3">
      <c r="A49" s="205">
        <v>14</v>
      </c>
      <c r="B49" s="204" t="s">
        <v>49</v>
      </c>
      <c r="C49" s="204" t="s">
        <v>50</v>
      </c>
      <c r="D49" s="73" t="s">
        <v>21</v>
      </c>
      <c r="E49" s="1" t="s">
        <v>51</v>
      </c>
      <c r="F49" s="1">
        <v>5</v>
      </c>
      <c r="G49" s="1">
        <v>81.400000000000006</v>
      </c>
      <c r="H49" s="1">
        <v>76.069999999999993</v>
      </c>
      <c r="I49" s="1">
        <v>79.88</v>
      </c>
      <c r="J49" s="1"/>
      <c r="K49" s="2"/>
      <c r="L49" s="1"/>
      <c r="M49" s="3">
        <v>160</v>
      </c>
      <c r="N49" s="186">
        <f>AVERAGEA(G49:M49)</f>
        <v>99.337500000000006</v>
      </c>
      <c r="O49" s="187"/>
      <c r="P49" s="76">
        <f t="shared" ref="P49:P50" si="18">PRODUCT(F49,N49)</f>
        <v>496.6875</v>
      </c>
      <c r="Q49" s="4"/>
      <c r="R49" s="4"/>
      <c r="S49" s="4"/>
    </row>
    <row r="50" spans="1:19" ht="16.5" thickBot="1" x14ac:dyDescent="0.3">
      <c r="A50" s="206"/>
      <c r="B50" s="206"/>
      <c r="C50" s="206"/>
      <c r="D50" s="87" t="s">
        <v>22</v>
      </c>
      <c r="E50" s="1" t="s">
        <v>51</v>
      </c>
      <c r="F50" s="1">
        <v>8</v>
      </c>
      <c r="G50" s="1">
        <v>81.400000000000006</v>
      </c>
      <c r="H50" s="1">
        <v>76.069999999999993</v>
      </c>
      <c r="I50" s="1">
        <v>79.88</v>
      </c>
      <c r="J50" s="1"/>
      <c r="K50" s="2"/>
      <c r="L50" s="1"/>
      <c r="M50" s="3">
        <v>160</v>
      </c>
      <c r="N50" s="186">
        <f>AVERAGEA(G50:M50)</f>
        <v>99.337500000000006</v>
      </c>
      <c r="O50" s="187"/>
      <c r="P50" s="90">
        <f t="shared" si="18"/>
        <v>794.7</v>
      </c>
      <c r="Q50" s="4"/>
      <c r="R50" s="4"/>
      <c r="S50" s="4"/>
    </row>
    <row r="51" spans="1:19" x14ac:dyDescent="0.25">
      <c r="A51" s="188" t="s">
        <v>16</v>
      </c>
      <c r="B51" s="189"/>
      <c r="C51" s="189"/>
      <c r="D51" s="189"/>
      <c r="E51" s="189"/>
      <c r="F51" s="189"/>
      <c r="G51" s="189"/>
      <c r="H51" s="189"/>
      <c r="I51" s="189"/>
      <c r="J51" s="189"/>
      <c r="K51" s="189"/>
      <c r="L51" s="189"/>
      <c r="M51" s="189"/>
      <c r="N51" s="189"/>
      <c r="O51" s="190"/>
      <c r="P51" s="194">
        <f>SUM(P49:P50)</f>
        <v>1291.3875</v>
      </c>
      <c r="Q51" s="4"/>
      <c r="R51" s="4"/>
      <c r="S51" s="4"/>
    </row>
    <row r="52" spans="1:19" ht="15.75" thickBot="1" x14ac:dyDescent="0.3">
      <c r="A52" s="191"/>
      <c r="B52" s="192"/>
      <c r="C52" s="192"/>
      <c r="D52" s="192"/>
      <c r="E52" s="192"/>
      <c r="F52" s="192"/>
      <c r="G52" s="192"/>
      <c r="H52" s="192"/>
      <c r="I52" s="192"/>
      <c r="J52" s="192"/>
      <c r="K52" s="192"/>
      <c r="L52" s="192"/>
      <c r="M52" s="192"/>
      <c r="N52" s="192"/>
      <c r="O52" s="193"/>
      <c r="P52" s="195"/>
      <c r="Q52" s="4"/>
      <c r="R52" s="4"/>
      <c r="S52" s="4"/>
    </row>
    <row r="53" spans="1:19" ht="105" customHeight="1" thickBot="1" x14ac:dyDescent="0.3">
      <c r="A53" s="28">
        <v>15</v>
      </c>
      <c r="B53" s="30" t="s">
        <v>53</v>
      </c>
      <c r="C53" s="27" t="s">
        <v>52</v>
      </c>
      <c r="D53" s="87" t="s">
        <v>22</v>
      </c>
      <c r="E53" s="1" t="s">
        <v>51</v>
      </c>
      <c r="F53" s="1">
        <v>2</v>
      </c>
      <c r="G53" s="1">
        <v>434.2</v>
      </c>
      <c r="H53" s="1">
        <v>405.8</v>
      </c>
      <c r="I53" s="1">
        <v>426.09</v>
      </c>
      <c r="J53" s="1"/>
      <c r="K53" s="2"/>
      <c r="L53" s="1"/>
      <c r="M53" s="3">
        <v>582.22</v>
      </c>
      <c r="N53" s="186">
        <f>AVERAGEA(G53:M53)</f>
        <v>462.07749999999999</v>
      </c>
      <c r="O53" s="187"/>
      <c r="P53" s="90">
        <f t="shared" ref="P53" si="19">PRODUCT(F53,N53)</f>
        <v>924.15499999999997</v>
      </c>
      <c r="Q53" s="4"/>
      <c r="R53" s="4"/>
      <c r="S53" s="4"/>
    </row>
    <row r="54" spans="1:19" x14ac:dyDescent="0.25">
      <c r="A54" s="188" t="s">
        <v>16</v>
      </c>
      <c r="B54" s="189"/>
      <c r="C54" s="189"/>
      <c r="D54" s="189"/>
      <c r="E54" s="189"/>
      <c r="F54" s="189"/>
      <c r="G54" s="189"/>
      <c r="H54" s="189"/>
      <c r="I54" s="189"/>
      <c r="J54" s="189"/>
      <c r="K54" s="189"/>
      <c r="L54" s="189"/>
      <c r="M54" s="189"/>
      <c r="N54" s="189"/>
      <c r="O54" s="190"/>
      <c r="P54" s="194">
        <f>SUM(P53:P53)</f>
        <v>924.15499999999997</v>
      </c>
      <c r="Q54" s="4"/>
      <c r="R54" s="4"/>
      <c r="S54" s="4"/>
    </row>
    <row r="55" spans="1:19" ht="18.75" customHeight="1" thickBot="1" x14ac:dyDescent="0.3">
      <c r="A55" s="191"/>
      <c r="B55" s="192"/>
      <c r="C55" s="192"/>
      <c r="D55" s="192"/>
      <c r="E55" s="192"/>
      <c r="F55" s="192"/>
      <c r="G55" s="192"/>
      <c r="H55" s="192"/>
      <c r="I55" s="192"/>
      <c r="J55" s="192"/>
      <c r="K55" s="192"/>
      <c r="L55" s="192"/>
      <c r="M55" s="192"/>
      <c r="N55" s="192"/>
      <c r="O55" s="193"/>
      <c r="P55" s="195"/>
      <c r="Q55" s="4"/>
      <c r="R55" s="4"/>
      <c r="S55" s="4"/>
    </row>
    <row r="56" spans="1:19" ht="26.25" customHeight="1" thickBot="1" x14ac:dyDescent="0.3">
      <c r="A56" s="205">
        <v>16</v>
      </c>
      <c r="B56" s="214" t="s">
        <v>59</v>
      </c>
      <c r="C56" s="204" t="s">
        <v>54</v>
      </c>
      <c r="D56" s="73" t="s">
        <v>21</v>
      </c>
      <c r="E56" s="1" t="s">
        <v>51</v>
      </c>
      <c r="F56" s="1">
        <v>2</v>
      </c>
      <c r="G56" s="1">
        <v>129.66</v>
      </c>
      <c r="H56" s="1">
        <v>121.18</v>
      </c>
      <c r="I56" s="1">
        <v>127.24</v>
      </c>
      <c r="J56" s="1"/>
      <c r="K56" s="2"/>
      <c r="L56" s="1"/>
      <c r="M56" s="3">
        <v>240</v>
      </c>
      <c r="N56" s="186">
        <f>AVERAGEA(G56:M56)</f>
        <v>154.51999999999998</v>
      </c>
      <c r="O56" s="187"/>
      <c r="P56" s="76">
        <f>PRODUCT(F56,N56)</f>
        <v>309.03999999999996</v>
      </c>
      <c r="Q56" s="4"/>
      <c r="R56" s="4"/>
      <c r="S56" s="4"/>
    </row>
    <row r="57" spans="1:19" ht="23.25" customHeight="1" thickBot="1" x14ac:dyDescent="0.3">
      <c r="A57" s="205"/>
      <c r="B57" s="215"/>
      <c r="C57" s="206"/>
      <c r="D57" s="87" t="s">
        <v>22</v>
      </c>
      <c r="E57" s="1" t="s">
        <v>51</v>
      </c>
      <c r="F57" s="1">
        <v>8</v>
      </c>
      <c r="G57" s="1">
        <v>129.66</v>
      </c>
      <c r="H57" s="1">
        <v>121.18</v>
      </c>
      <c r="I57" s="1">
        <v>127.24</v>
      </c>
      <c r="J57" s="1"/>
      <c r="K57" s="2"/>
      <c r="L57" s="1"/>
      <c r="M57" s="3">
        <v>240</v>
      </c>
      <c r="N57" s="186">
        <f>AVERAGEA(G57:M57)</f>
        <v>154.51999999999998</v>
      </c>
      <c r="O57" s="187"/>
      <c r="P57" s="90">
        <f>PRODUCT(F57,N57)</f>
        <v>1236.1599999999999</v>
      </c>
      <c r="Q57" s="4"/>
      <c r="R57" s="4"/>
      <c r="S57" s="4"/>
    </row>
    <row r="58" spans="1:19" x14ac:dyDescent="0.25">
      <c r="A58" s="188" t="s">
        <v>16</v>
      </c>
      <c r="B58" s="189"/>
      <c r="C58" s="189"/>
      <c r="D58" s="189"/>
      <c r="E58" s="189"/>
      <c r="F58" s="189"/>
      <c r="G58" s="189"/>
      <c r="H58" s="189"/>
      <c r="I58" s="189"/>
      <c r="J58" s="189"/>
      <c r="K58" s="189"/>
      <c r="L58" s="189"/>
      <c r="M58" s="189"/>
      <c r="N58" s="189"/>
      <c r="O58" s="190"/>
      <c r="P58" s="194">
        <f>SUM(P56:P57)</f>
        <v>1545.1999999999998</v>
      </c>
      <c r="Q58" s="4"/>
      <c r="R58" s="4"/>
      <c r="S58" s="4"/>
    </row>
    <row r="59" spans="1:19" ht="18.75" customHeight="1" thickBot="1" x14ac:dyDescent="0.3">
      <c r="A59" s="191"/>
      <c r="B59" s="192"/>
      <c r="C59" s="192"/>
      <c r="D59" s="231"/>
      <c r="E59" s="231"/>
      <c r="F59" s="231"/>
      <c r="G59" s="231"/>
      <c r="H59" s="231"/>
      <c r="I59" s="231"/>
      <c r="J59" s="231"/>
      <c r="K59" s="231"/>
      <c r="L59" s="231"/>
      <c r="M59" s="231"/>
      <c r="N59" s="192"/>
      <c r="O59" s="193"/>
      <c r="P59" s="195"/>
      <c r="Q59" s="4"/>
      <c r="R59" s="4"/>
      <c r="S59" s="4"/>
    </row>
    <row r="60" spans="1:19" ht="26.25" customHeight="1" thickBot="1" x14ac:dyDescent="0.3">
      <c r="A60" s="202">
        <v>17</v>
      </c>
      <c r="B60" s="219" t="s">
        <v>55</v>
      </c>
      <c r="C60" s="205" t="s">
        <v>56</v>
      </c>
      <c r="D60" s="82" t="s">
        <v>21</v>
      </c>
      <c r="E60" s="8" t="s">
        <v>13</v>
      </c>
      <c r="F60" s="8">
        <v>5</v>
      </c>
      <c r="G60" s="8">
        <v>88.19</v>
      </c>
      <c r="H60" s="8">
        <v>82.42</v>
      </c>
      <c r="I60" s="8">
        <v>86.54</v>
      </c>
      <c r="J60" s="8"/>
      <c r="K60" s="9"/>
      <c r="L60" s="35"/>
      <c r="M60" s="33">
        <v>86.35</v>
      </c>
      <c r="N60" s="227">
        <f>AVERAGEA(G60:M60)</f>
        <v>85.875</v>
      </c>
      <c r="O60" s="187"/>
      <c r="P60" s="76">
        <f>PRODUCT(N60,F60)</f>
        <v>429.375</v>
      </c>
      <c r="Q60" s="4"/>
      <c r="R60" s="4"/>
      <c r="S60" s="4"/>
    </row>
    <row r="61" spans="1:19" ht="88.5" customHeight="1" thickBot="1" x14ac:dyDescent="0.3">
      <c r="A61" s="203"/>
      <c r="B61" s="215"/>
      <c r="C61" s="206"/>
      <c r="D61" s="92" t="s">
        <v>22</v>
      </c>
      <c r="E61" s="1" t="s">
        <v>13</v>
      </c>
      <c r="F61" s="1">
        <v>50</v>
      </c>
      <c r="G61" s="8">
        <v>88.19</v>
      </c>
      <c r="H61" s="8">
        <v>82.42</v>
      </c>
      <c r="I61" s="8">
        <v>86.54</v>
      </c>
      <c r="J61" s="8"/>
      <c r="K61" s="9"/>
      <c r="L61" s="35"/>
      <c r="M61" s="33">
        <v>86.35</v>
      </c>
      <c r="N61" s="227">
        <f>AVERAGEA(G61:M61)</f>
        <v>85.875</v>
      </c>
      <c r="O61" s="187"/>
      <c r="P61" s="90">
        <f>PRODUCT(N61,F61)</f>
        <v>4293.75</v>
      </c>
      <c r="Q61" s="4"/>
      <c r="R61" s="4"/>
      <c r="S61" s="4"/>
    </row>
    <row r="62" spans="1:19" x14ac:dyDescent="0.25">
      <c r="A62" s="188" t="s">
        <v>16</v>
      </c>
      <c r="B62" s="189"/>
      <c r="C62" s="189"/>
      <c r="D62" s="189"/>
      <c r="E62" s="189"/>
      <c r="F62" s="189"/>
      <c r="G62" s="189"/>
      <c r="H62" s="189"/>
      <c r="I62" s="189"/>
      <c r="J62" s="189"/>
      <c r="K62" s="189"/>
      <c r="L62" s="189"/>
      <c r="M62" s="189"/>
      <c r="N62" s="189"/>
      <c r="O62" s="190"/>
      <c r="P62" s="194">
        <f>SUM(P60:P61)</f>
        <v>4723.125</v>
      </c>
      <c r="Q62" s="4"/>
      <c r="R62" s="4"/>
      <c r="S62" s="4"/>
    </row>
    <row r="63" spans="1:19" ht="13.5" customHeight="1" thickBot="1" x14ac:dyDescent="0.3">
      <c r="A63" s="230"/>
      <c r="B63" s="231"/>
      <c r="C63" s="231"/>
      <c r="D63" s="231"/>
      <c r="E63" s="231"/>
      <c r="F63" s="231"/>
      <c r="G63" s="231"/>
      <c r="H63" s="231"/>
      <c r="I63" s="231"/>
      <c r="J63" s="231"/>
      <c r="K63" s="231"/>
      <c r="L63" s="231"/>
      <c r="M63" s="231"/>
      <c r="N63" s="192"/>
      <c r="O63" s="193"/>
      <c r="P63" s="195"/>
      <c r="Q63" s="4"/>
      <c r="R63" s="4"/>
      <c r="S63" s="4"/>
    </row>
    <row r="64" spans="1:19" ht="24.75" customHeight="1" thickBot="1" x14ac:dyDescent="0.3">
      <c r="A64" s="207">
        <v>18</v>
      </c>
      <c r="B64" s="204" t="s">
        <v>57</v>
      </c>
      <c r="C64" s="207" t="s">
        <v>58</v>
      </c>
      <c r="D64" s="62" t="s">
        <v>20</v>
      </c>
      <c r="E64" s="36" t="s">
        <v>13</v>
      </c>
      <c r="F64" s="11">
        <v>30</v>
      </c>
      <c r="G64" s="36">
        <v>24.88</v>
      </c>
      <c r="H64" s="11">
        <v>23.25</v>
      </c>
      <c r="I64" s="36">
        <v>24.41</v>
      </c>
      <c r="J64" s="36"/>
      <c r="K64" s="36"/>
      <c r="L64" s="36"/>
      <c r="M64" s="11">
        <v>55</v>
      </c>
      <c r="N64" s="196">
        <f>AVERAGEA(G64:M64)</f>
        <v>31.884999999999998</v>
      </c>
      <c r="O64" s="198"/>
      <c r="P64" s="61">
        <f>PRODUCT(F64,N64)</f>
        <v>956.55</v>
      </c>
      <c r="Q64" s="4"/>
      <c r="R64" s="4"/>
      <c r="S64" s="4"/>
    </row>
    <row r="65" spans="1:19" ht="28.5" customHeight="1" thickBot="1" x14ac:dyDescent="0.3">
      <c r="A65" s="216"/>
      <c r="B65" s="205"/>
      <c r="C65" s="216"/>
      <c r="D65" s="83" t="s">
        <v>21</v>
      </c>
      <c r="E65" s="36" t="s">
        <v>13</v>
      </c>
      <c r="F65" s="7">
        <v>5</v>
      </c>
      <c r="G65" s="36">
        <v>24.88</v>
      </c>
      <c r="H65" s="11">
        <v>23.25</v>
      </c>
      <c r="I65" s="36">
        <v>24.41</v>
      </c>
      <c r="J65" s="36"/>
      <c r="K65" s="36"/>
      <c r="L65" s="36"/>
      <c r="M65" s="11">
        <v>55</v>
      </c>
      <c r="N65" s="196">
        <f t="shared" ref="N65:N66" si="20">AVERAGEA(G65:M65)</f>
        <v>31.884999999999998</v>
      </c>
      <c r="O65" s="198"/>
      <c r="P65" s="74">
        <f>PRODUCT(F65,N65)</f>
        <v>159.42499999999998</v>
      </c>
      <c r="Q65" s="4"/>
      <c r="R65" s="4"/>
      <c r="S65" s="4"/>
    </row>
    <row r="66" spans="1:19" ht="105" customHeight="1" thickBot="1" x14ac:dyDescent="0.3">
      <c r="A66" s="234"/>
      <c r="B66" s="206"/>
      <c r="C66" s="234"/>
      <c r="D66" s="89" t="s">
        <v>22</v>
      </c>
      <c r="E66" s="36" t="s">
        <v>13</v>
      </c>
      <c r="F66" s="7">
        <v>10</v>
      </c>
      <c r="G66" s="36">
        <v>24.88</v>
      </c>
      <c r="H66" s="11">
        <v>23.25</v>
      </c>
      <c r="I66" s="36">
        <v>24.41</v>
      </c>
      <c r="J66" s="36"/>
      <c r="K66" s="36"/>
      <c r="L66" s="36"/>
      <c r="M66" s="11">
        <v>55</v>
      </c>
      <c r="N66" s="196">
        <f t="shared" si="20"/>
        <v>31.884999999999998</v>
      </c>
      <c r="O66" s="198"/>
      <c r="P66" s="88">
        <f>PRODUCT(F66,N66)</f>
        <v>318.84999999999997</v>
      </c>
      <c r="Q66" s="4"/>
      <c r="R66" s="4"/>
      <c r="S66" s="4"/>
    </row>
    <row r="67" spans="1:19" x14ac:dyDescent="0.25">
      <c r="A67" s="230" t="s">
        <v>16</v>
      </c>
      <c r="B67" s="231"/>
      <c r="C67" s="231"/>
      <c r="D67" s="189"/>
      <c r="E67" s="189"/>
      <c r="F67" s="189"/>
      <c r="G67" s="189"/>
      <c r="H67" s="189"/>
      <c r="I67" s="189"/>
      <c r="J67" s="189"/>
      <c r="K67" s="189"/>
      <c r="L67" s="189"/>
      <c r="M67" s="189"/>
      <c r="N67" s="189"/>
      <c r="O67" s="190"/>
      <c r="P67" s="194">
        <f>SUM(P64:P66)</f>
        <v>1434.8249999999998</v>
      </c>
      <c r="Q67" s="4"/>
      <c r="R67" s="4"/>
      <c r="S67" s="4"/>
    </row>
    <row r="68" spans="1:19" ht="21.75" customHeight="1" thickBot="1" x14ac:dyDescent="0.3">
      <c r="A68" s="191"/>
      <c r="B68" s="192"/>
      <c r="C68" s="192"/>
      <c r="D68" s="192"/>
      <c r="E68" s="192"/>
      <c r="F68" s="192"/>
      <c r="G68" s="192"/>
      <c r="H68" s="192"/>
      <c r="I68" s="192"/>
      <c r="J68" s="192"/>
      <c r="K68" s="192"/>
      <c r="L68" s="192"/>
      <c r="M68" s="192"/>
      <c r="N68" s="192"/>
      <c r="O68" s="193"/>
      <c r="P68" s="195"/>
      <c r="Q68" s="4"/>
      <c r="R68" s="4"/>
      <c r="S68" s="4"/>
    </row>
    <row r="69" spans="1:19" ht="21.75" customHeight="1" thickBot="1" x14ac:dyDescent="0.3">
      <c r="A69" s="207">
        <v>19</v>
      </c>
      <c r="B69" s="204" t="s">
        <v>60</v>
      </c>
      <c r="C69" s="204" t="s">
        <v>61</v>
      </c>
      <c r="D69" s="78" t="s">
        <v>21</v>
      </c>
      <c r="E69" s="11" t="s">
        <v>51</v>
      </c>
      <c r="F69" s="36">
        <v>3</v>
      </c>
      <c r="G69" s="11">
        <v>22.14</v>
      </c>
      <c r="H69" s="36">
        <v>20.69</v>
      </c>
      <c r="I69" s="11">
        <v>21.73</v>
      </c>
      <c r="J69" s="36"/>
      <c r="K69" s="36"/>
      <c r="L69" s="36"/>
      <c r="M69" s="32">
        <v>40</v>
      </c>
      <c r="N69" s="196">
        <f>AVERAGEA(G69:M69)</f>
        <v>26.14</v>
      </c>
      <c r="O69" s="198"/>
      <c r="P69" s="74">
        <f>PRODUCT(F69,N69)</f>
        <v>78.42</v>
      </c>
      <c r="Q69" s="4"/>
      <c r="R69" s="4"/>
      <c r="S69" s="4"/>
    </row>
    <row r="70" spans="1:19" ht="57.75" customHeight="1" thickBot="1" x14ac:dyDescent="0.3">
      <c r="A70" s="208"/>
      <c r="B70" s="206"/>
      <c r="C70" s="206"/>
      <c r="D70" s="92" t="s">
        <v>22</v>
      </c>
      <c r="E70" s="11" t="s">
        <v>51</v>
      </c>
      <c r="F70" s="12">
        <v>8</v>
      </c>
      <c r="G70" s="11">
        <v>22.14</v>
      </c>
      <c r="H70" s="36">
        <v>20.69</v>
      </c>
      <c r="I70" s="11">
        <v>21.73</v>
      </c>
      <c r="J70" s="36"/>
      <c r="K70" s="36"/>
      <c r="L70" s="36"/>
      <c r="M70" s="32">
        <v>40</v>
      </c>
      <c r="N70" s="196">
        <f>AVERAGEA(G70:M70)</f>
        <v>26.14</v>
      </c>
      <c r="O70" s="198"/>
      <c r="P70" s="88">
        <f>PRODUCT(F70,N70)</f>
        <v>209.12</v>
      </c>
      <c r="Q70" s="4"/>
      <c r="R70" s="5"/>
      <c r="S70" s="4"/>
    </row>
    <row r="71" spans="1:19" ht="31.5" customHeight="1" thickBot="1" x14ac:dyDescent="0.3">
      <c r="A71" s="211" t="s">
        <v>16</v>
      </c>
      <c r="B71" s="212"/>
      <c r="C71" s="212"/>
      <c r="D71" s="212"/>
      <c r="E71" s="212"/>
      <c r="F71" s="212"/>
      <c r="G71" s="212"/>
      <c r="H71" s="212"/>
      <c r="I71" s="212"/>
      <c r="J71" s="212"/>
      <c r="K71" s="212"/>
      <c r="L71" s="212"/>
      <c r="M71" s="212"/>
      <c r="N71" s="212"/>
      <c r="O71" s="213"/>
      <c r="P71" s="149">
        <f>SUM(P69:P70)</f>
        <v>287.54000000000002</v>
      </c>
      <c r="Q71" s="4"/>
      <c r="R71" s="4"/>
      <c r="S71" s="4"/>
    </row>
    <row r="72" spans="1:19" ht="23.25" customHeight="1" thickBot="1" x14ac:dyDescent="0.3">
      <c r="A72" s="201">
        <v>20</v>
      </c>
      <c r="B72" s="204" t="s">
        <v>62</v>
      </c>
      <c r="C72" s="204" t="s">
        <v>63</v>
      </c>
      <c r="D72" s="69" t="s">
        <v>20</v>
      </c>
      <c r="E72" s="11" t="s">
        <v>13</v>
      </c>
      <c r="F72" s="34">
        <v>25</v>
      </c>
      <c r="G72" s="11">
        <v>19.55</v>
      </c>
      <c r="H72" s="34">
        <v>18.27</v>
      </c>
      <c r="I72" s="11">
        <v>19.18</v>
      </c>
      <c r="J72" s="34"/>
      <c r="K72" s="34"/>
      <c r="L72" s="34"/>
      <c r="M72" s="34">
        <v>55.84</v>
      </c>
      <c r="N72" s="196">
        <f>AVERAGEA(G72:M72)</f>
        <v>28.21</v>
      </c>
      <c r="O72" s="198"/>
      <c r="P72" s="150">
        <f>PRODUCT(F72,N72)</f>
        <v>705.25</v>
      </c>
      <c r="Q72" s="4"/>
      <c r="R72" s="4"/>
      <c r="S72" s="4"/>
    </row>
    <row r="73" spans="1:19" ht="24" customHeight="1" thickBot="1" x14ac:dyDescent="0.3">
      <c r="A73" s="202"/>
      <c r="B73" s="205"/>
      <c r="C73" s="205"/>
      <c r="D73" s="80" t="s">
        <v>21</v>
      </c>
      <c r="E73" s="11" t="s">
        <v>13</v>
      </c>
      <c r="F73" s="34">
        <v>15</v>
      </c>
      <c r="G73" s="11">
        <v>19.55</v>
      </c>
      <c r="H73" s="34">
        <v>18.27</v>
      </c>
      <c r="I73" s="11">
        <v>19.18</v>
      </c>
      <c r="J73" s="34"/>
      <c r="K73" s="34"/>
      <c r="L73" s="34"/>
      <c r="M73" s="34">
        <v>55.84</v>
      </c>
      <c r="N73" s="196">
        <f t="shared" ref="N73:N75" si="21">AVERAGEA(G73:M73)</f>
        <v>28.21</v>
      </c>
      <c r="O73" s="198"/>
      <c r="P73" s="151">
        <f t="shared" ref="P73:P75" si="22">PRODUCT(F73,N73)</f>
        <v>423.15000000000003</v>
      </c>
      <c r="Q73" s="4"/>
      <c r="R73" s="4"/>
      <c r="S73" s="4"/>
    </row>
    <row r="74" spans="1:19" ht="24" customHeight="1" thickBot="1" x14ac:dyDescent="0.3">
      <c r="A74" s="202"/>
      <c r="B74" s="205"/>
      <c r="C74" s="205"/>
      <c r="D74" s="119" t="s">
        <v>40</v>
      </c>
      <c r="E74" s="11" t="s">
        <v>13</v>
      </c>
      <c r="F74" s="55">
        <v>20</v>
      </c>
      <c r="G74" s="11">
        <v>19.55</v>
      </c>
      <c r="H74" s="55">
        <v>18.27</v>
      </c>
      <c r="I74" s="11">
        <v>19.18</v>
      </c>
      <c r="J74" s="55"/>
      <c r="K74" s="55"/>
      <c r="L74" s="55"/>
      <c r="M74" s="55">
        <v>55.84</v>
      </c>
      <c r="N74" s="196">
        <f t="shared" ref="N74" si="23">AVERAGEA(G74:M74)</f>
        <v>28.21</v>
      </c>
      <c r="O74" s="198"/>
      <c r="P74" s="152">
        <f t="shared" si="22"/>
        <v>564.20000000000005</v>
      </c>
      <c r="Q74" s="4"/>
      <c r="R74" s="4"/>
      <c r="S74" s="4"/>
    </row>
    <row r="75" spans="1:19" ht="39.75" customHeight="1" thickBot="1" x14ac:dyDescent="0.3">
      <c r="A75" s="203"/>
      <c r="B75" s="206"/>
      <c r="C75" s="206"/>
      <c r="D75" s="87" t="s">
        <v>22</v>
      </c>
      <c r="E75" s="11" t="s">
        <v>13</v>
      </c>
      <c r="F75" s="1">
        <v>20</v>
      </c>
      <c r="G75" s="11">
        <v>19.55</v>
      </c>
      <c r="H75" s="34">
        <v>18.27</v>
      </c>
      <c r="I75" s="11">
        <v>19.18</v>
      </c>
      <c r="J75" s="34"/>
      <c r="K75" s="34"/>
      <c r="L75" s="34"/>
      <c r="M75" s="34">
        <v>55.84</v>
      </c>
      <c r="N75" s="196">
        <f t="shared" si="21"/>
        <v>28.21</v>
      </c>
      <c r="O75" s="198"/>
      <c r="P75" s="153">
        <f t="shared" si="22"/>
        <v>564.20000000000005</v>
      </c>
      <c r="Q75" s="4"/>
      <c r="R75" s="4"/>
      <c r="S75" s="4"/>
    </row>
    <row r="76" spans="1:19" ht="15" customHeight="1" x14ac:dyDescent="0.25">
      <c r="A76" s="188" t="s">
        <v>16</v>
      </c>
      <c r="B76" s="189"/>
      <c r="C76" s="189"/>
      <c r="D76" s="189"/>
      <c r="E76" s="189"/>
      <c r="F76" s="189"/>
      <c r="G76" s="189"/>
      <c r="H76" s="189"/>
      <c r="I76" s="189"/>
      <c r="J76" s="189"/>
      <c r="K76" s="189"/>
      <c r="L76" s="189"/>
      <c r="M76" s="189"/>
      <c r="N76" s="189"/>
      <c r="O76" s="190"/>
      <c r="P76" s="194">
        <f>SUM(P72:P75)</f>
        <v>2256.8000000000002</v>
      </c>
      <c r="Q76" s="4"/>
      <c r="R76" s="4"/>
      <c r="S76" s="4"/>
    </row>
    <row r="77" spans="1:19" ht="26.25" customHeight="1" thickBot="1" x14ac:dyDescent="0.3">
      <c r="A77" s="191"/>
      <c r="B77" s="192"/>
      <c r="C77" s="192"/>
      <c r="D77" s="192"/>
      <c r="E77" s="192"/>
      <c r="F77" s="192"/>
      <c r="G77" s="192"/>
      <c r="H77" s="192"/>
      <c r="I77" s="192"/>
      <c r="J77" s="192"/>
      <c r="K77" s="192"/>
      <c r="L77" s="192"/>
      <c r="M77" s="192"/>
      <c r="N77" s="192"/>
      <c r="O77" s="193"/>
      <c r="P77" s="195"/>
      <c r="Q77" s="4"/>
      <c r="R77" s="4"/>
      <c r="S77" s="4"/>
    </row>
    <row r="78" spans="1:19" ht="26.25" customHeight="1" thickBot="1" x14ac:dyDescent="0.3">
      <c r="A78" s="201">
        <v>21</v>
      </c>
      <c r="B78" s="204" t="s">
        <v>64</v>
      </c>
      <c r="C78" s="204" t="s">
        <v>65</v>
      </c>
      <c r="D78" s="79" t="s">
        <v>21</v>
      </c>
      <c r="E78" s="34" t="s">
        <v>13</v>
      </c>
      <c r="F78" s="11">
        <v>5</v>
      </c>
      <c r="G78" s="50">
        <v>155.69</v>
      </c>
      <c r="H78" s="15">
        <v>87.55</v>
      </c>
      <c r="I78" s="50">
        <v>152.78</v>
      </c>
      <c r="J78" s="50"/>
      <c r="K78" s="50"/>
      <c r="L78" s="50"/>
      <c r="M78" s="15">
        <v>131.07</v>
      </c>
      <c r="N78" s="197">
        <f>AVERAGEA(G78:M78)</f>
        <v>131.77249999999998</v>
      </c>
      <c r="O78" s="198"/>
      <c r="P78" s="74">
        <f>PRODUCT(F78,N78)</f>
        <v>658.86249999999995</v>
      </c>
      <c r="Q78" s="4"/>
      <c r="R78" s="4"/>
      <c r="S78" s="4"/>
    </row>
    <row r="79" spans="1:19" ht="54" customHeight="1" thickBot="1" x14ac:dyDescent="0.3">
      <c r="A79" s="203"/>
      <c r="B79" s="206"/>
      <c r="C79" s="206"/>
      <c r="D79" s="89" t="s">
        <v>22</v>
      </c>
      <c r="E79" s="1" t="s">
        <v>13</v>
      </c>
      <c r="F79" s="1">
        <v>15</v>
      </c>
      <c r="G79" s="50">
        <v>155.69</v>
      </c>
      <c r="H79" s="15">
        <v>87.55</v>
      </c>
      <c r="I79" s="50">
        <v>152.78</v>
      </c>
      <c r="J79" s="50"/>
      <c r="K79" s="50"/>
      <c r="L79" s="50"/>
      <c r="M79" s="15">
        <v>131.07</v>
      </c>
      <c r="N79" s="197">
        <f>AVERAGEA(G79:M79)</f>
        <v>131.77249999999998</v>
      </c>
      <c r="O79" s="198"/>
      <c r="P79" s="88">
        <f>PRODUCT(F79,N79)</f>
        <v>1976.5874999999996</v>
      </c>
      <c r="Q79" s="4"/>
      <c r="R79" s="4"/>
      <c r="S79" s="4"/>
    </row>
    <row r="80" spans="1:19" ht="15" customHeight="1" x14ac:dyDescent="0.25">
      <c r="A80" s="188" t="s">
        <v>16</v>
      </c>
      <c r="B80" s="189"/>
      <c r="C80" s="189"/>
      <c r="D80" s="189"/>
      <c r="E80" s="189"/>
      <c r="F80" s="189"/>
      <c r="G80" s="189"/>
      <c r="H80" s="189"/>
      <c r="I80" s="189"/>
      <c r="J80" s="189"/>
      <c r="K80" s="189"/>
      <c r="L80" s="189"/>
      <c r="M80" s="189"/>
      <c r="N80" s="189"/>
      <c r="O80" s="190"/>
      <c r="P80" s="194">
        <f>SUM(P77:P79)</f>
        <v>2635.45</v>
      </c>
      <c r="Q80" s="4"/>
      <c r="R80" s="4"/>
      <c r="S80" s="4"/>
    </row>
    <row r="81" spans="1:19" ht="12.75" customHeight="1" thickBot="1" x14ac:dyDescent="0.3">
      <c r="A81" s="191"/>
      <c r="B81" s="192"/>
      <c r="C81" s="192"/>
      <c r="D81" s="192"/>
      <c r="E81" s="192"/>
      <c r="F81" s="192"/>
      <c r="G81" s="192"/>
      <c r="H81" s="192"/>
      <c r="I81" s="192"/>
      <c r="J81" s="192"/>
      <c r="K81" s="192"/>
      <c r="L81" s="192"/>
      <c r="M81" s="192"/>
      <c r="N81" s="192"/>
      <c r="O81" s="193"/>
      <c r="P81" s="195"/>
      <c r="Q81" s="4"/>
      <c r="R81" s="4"/>
      <c r="S81" s="4"/>
    </row>
    <row r="82" spans="1:19" ht="69" customHeight="1" thickBot="1" x14ac:dyDescent="0.3">
      <c r="A82" s="201">
        <v>22</v>
      </c>
      <c r="B82" s="204" t="s">
        <v>66</v>
      </c>
      <c r="C82" s="217" t="s">
        <v>67</v>
      </c>
      <c r="D82" s="70" t="s">
        <v>20</v>
      </c>
      <c r="E82" s="11" t="s">
        <v>13</v>
      </c>
      <c r="F82" s="34">
        <v>2</v>
      </c>
      <c r="G82" s="11">
        <v>528.41</v>
      </c>
      <c r="H82" s="34">
        <v>493.84</v>
      </c>
      <c r="I82" s="11">
        <v>518.53</v>
      </c>
      <c r="J82" s="34"/>
      <c r="K82" s="34"/>
      <c r="L82" s="34"/>
      <c r="M82" s="11">
        <v>620</v>
      </c>
      <c r="N82" s="197">
        <f>AVERAGEA(G82:M82)</f>
        <v>540.19499999999994</v>
      </c>
      <c r="O82" s="198"/>
      <c r="P82" s="64">
        <f>PRODUCT(F82,N82)</f>
        <v>1080.3899999999999</v>
      </c>
      <c r="Q82" s="4"/>
      <c r="R82" s="4"/>
      <c r="S82" s="4"/>
    </row>
    <row r="83" spans="1:19" ht="156.75" customHeight="1" thickBot="1" x14ac:dyDescent="0.3">
      <c r="A83" s="203"/>
      <c r="B83" s="206"/>
      <c r="C83" s="218"/>
      <c r="D83" s="87" t="s">
        <v>22</v>
      </c>
      <c r="E83" s="1" t="s">
        <v>13</v>
      </c>
      <c r="F83" s="1">
        <v>2</v>
      </c>
      <c r="G83" s="11">
        <v>528.41</v>
      </c>
      <c r="H83" s="34">
        <v>493.84</v>
      </c>
      <c r="I83" s="11">
        <v>518.53</v>
      </c>
      <c r="J83" s="34"/>
      <c r="K83" s="34"/>
      <c r="L83" s="34"/>
      <c r="M83" s="11">
        <v>620</v>
      </c>
      <c r="N83" s="197">
        <f>AVERAGEA(G83:M83)</f>
        <v>540.19499999999994</v>
      </c>
      <c r="O83" s="198"/>
      <c r="P83" s="90">
        <f>PRODUCT(F83,N83)</f>
        <v>1080.3899999999999</v>
      </c>
      <c r="Q83" s="4"/>
      <c r="R83" s="4"/>
      <c r="S83" s="4"/>
    </row>
    <row r="84" spans="1:19" ht="15" customHeight="1" x14ac:dyDescent="0.25">
      <c r="A84" s="188" t="s">
        <v>16</v>
      </c>
      <c r="B84" s="189"/>
      <c r="C84" s="189"/>
      <c r="D84" s="189"/>
      <c r="E84" s="189"/>
      <c r="F84" s="189"/>
      <c r="G84" s="189"/>
      <c r="H84" s="189"/>
      <c r="I84" s="189"/>
      <c r="J84" s="189"/>
      <c r="K84" s="189"/>
      <c r="L84" s="189"/>
      <c r="M84" s="189"/>
      <c r="N84" s="189"/>
      <c r="O84" s="190"/>
      <c r="P84" s="194">
        <f>SUM(P81:P83)</f>
        <v>2160.7799999999997</v>
      </c>
      <c r="Q84" s="4"/>
      <c r="R84" s="4"/>
      <c r="S84" s="4"/>
    </row>
    <row r="85" spans="1:19" ht="15.75" customHeight="1" thickBot="1" x14ac:dyDescent="0.3">
      <c r="A85" s="191"/>
      <c r="B85" s="192"/>
      <c r="C85" s="192"/>
      <c r="D85" s="192"/>
      <c r="E85" s="192"/>
      <c r="F85" s="192"/>
      <c r="G85" s="192"/>
      <c r="H85" s="192"/>
      <c r="I85" s="192"/>
      <c r="J85" s="192"/>
      <c r="K85" s="192"/>
      <c r="L85" s="192"/>
      <c r="M85" s="192"/>
      <c r="N85" s="192"/>
      <c r="O85" s="193"/>
      <c r="P85" s="195"/>
      <c r="Q85" s="4"/>
      <c r="R85" s="4"/>
      <c r="S85" s="4"/>
    </row>
    <row r="86" spans="1:19" ht="23.25" customHeight="1" thickBot="1" x14ac:dyDescent="0.3">
      <c r="A86" s="201">
        <v>23</v>
      </c>
      <c r="B86" s="204" t="s">
        <v>68</v>
      </c>
      <c r="C86" s="207" t="s">
        <v>69</v>
      </c>
      <c r="D86" s="63" t="s">
        <v>20</v>
      </c>
      <c r="E86" s="34" t="s">
        <v>13</v>
      </c>
      <c r="F86" s="11">
        <v>10</v>
      </c>
      <c r="G86" s="34">
        <v>77.650000000000006</v>
      </c>
      <c r="H86" s="11">
        <v>72.569999999999993</v>
      </c>
      <c r="I86" s="34">
        <v>76.2</v>
      </c>
      <c r="J86" s="34"/>
      <c r="K86" s="34"/>
      <c r="L86" s="34"/>
      <c r="M86" s="11">
        <v>35</v>
      </c>
      <c r="N86" s="197">
        <f>AVERAGEA(G86:M86)</f>
        <v>65.355000000000004</v>
      </c>
      <c r="O86" s="198"/>
      <c r="P86" s="61">
        <f>PRODUCT(F86,N86)</f>
        <v>653.55000000000007</v>
      </c>
      <c r="Q86" s="4"/>
      <c r="R86" s="4"/>
      <c r="S86" s="4"/>
    </row>
    <row r="87" spans="1:19" ht="27" customHeight="1" thickBot="1" x14ac:dyDescent="0.3">
      <c r="A87" s="202"/>
      <c r="B87" s="205"/>
      <c r="C87" s="216"/>
      <c r="D87" s="75" t="s">
        <v>21</v>
      </c>
      <c r="E87" s="34" t="s">
        <v>13</v>
      </c>
      <c r="F87" s="29">
        <v>7</v>
      </c>
      <c r="G87" s="34">
        <v>77.650000000000006</v>
      </c>
      <c r="H87" s="11">
        <v>72.569999999999993</v>
      </c>
      <c r="I87" s="34">
        <v>76.2</v>
      </c>
      <c r="J87" s="34"/>
      <c r="K87" s="34"/>
      <c r="L87" s="34"/>
      <c r="M87" s="11">
        <v>35</v>
      </c>
      <c r="N87" s="197">
        <f t="shared" ref="N87:N88" si="24">AVERAGEA(G87:M87)</f>
        <v>65.355000000000004</v>
      </c>
      <c r="O87" s="198"/>
      <c r="P87" s="74">
        <f t="shared" ref="P87:P88" si="25">PRODUCT(F87,N87)</f>
        <v>457.48500000000001</v>
      </c>
      <c r="Q87" s="4"/>
      <c r="R87" s="4"/>
      <c r="S87" s="4"/>
    </row>
    <row r="88" spans="1:19" ht="119.25" customHeight="1" thickBot="1" x14ac:dyDescent="0.3">
      <c r="A88" s="203"/>
      <c r="B88" s="206"/>
      <c r="C88" s="208"/>
      <c r="D88" s="89" t="s">
        <v>22</v>
      </c>
      <c r="E88" s="1" t="s">
        <v>13</v>
      </c>
      <c r="F88" s="1">
        <v>60</v>
      </c>
      <c r="G88" s="34">
        <v>77.650000000000006</v>
      </c>
      <c r="H88" s="11">
        <v>72.569999999999993</v>
      </c>
      <c r="I88" s="34">
        <v>76.2</v>
      </c>
      <c r="J88" s="34"/>
      <c r="K88" s="34"/>
      <c r="L88" s="34"/>
      <c r="M88" s="11">
        <v>35</v>
      </c>
      <c r="N88" s="197">
        <f t="shared" si="24"/>
        <v>65.355000000000004</v>
      </c>
      <c r="O88" s="198"/>
      <c r="P88" s="88">
        <f t="shared" si="25"/>
        <v>3921.3</v>
      </c>
      <c r="Q88" s="4"/>
      <c r="R88" s="4"/>
      <c r="S88" s="4"/>
    </row>
    <row r="89" spans="1:19" ht="15" customHeight="1" x14ac:dyDescent="0.25">
      <c r="A89" s="188" t="s">
        <v>16</v>
      </c>
      <c r="B89" s="189"/>
      <c r="C89" s="189"/>
      <c r="D89" s="189"/>
      <c r="E89" s="189"/>
      <c r="F89" s="189"/>
      <c r="G89" s="189"/>
      <c r="H89" s="189"/>
      <c r="I89" s="189"/>
      <c r="J89" s="189"/>
      <c r="K89" s="189"/>
      <c r="L89" s="189"/>
      <c r="M89" s="189"/>
      <c r="N89" s="189"/>
      <c r="O89" s="190"/>
      <c r="P89" s="194">
        <f>SUM(P85:P88)</f>
        <v>5032.335</v>
      </c>
      <c r="Q89" s="4"/>
      <c r="R89" s="4"/>
      <c r="S89" s="4"/>
    </row>
    <row r="90" spans="1:19" ht="13.5" customHeight="1" thickBot="1" x14ac:dyDescent="0.3">
      <c r="A90" s="191"/>
      <c r="B90" s="192"/>
      <c r="C90" s="192"/>
      <c r="D90" s="192"/>
      <c r="E90" s="192"/>
      <c r="F90" s="192"/>
      <c r="G90" s="192"/>
      <c r="H90" s="192"/>
      <c r="I90" s="192"/>
      <c r="J90" s="192"/>
      <c r="K90" s="192"/>
      <c r="L90" s="192"/>
      <c r="M90" s="192"/>
      <c r="N90" s="192"/>
      <c r="O90" s="193"/>
      <c r="P90" s="195"/>
      <c r="Q90" s="4"/>
      <c r="R90" s="4"/>
      <c r="S90" s="4"/>
    </row>
    <row r="91" spans="1:19" ht="90" customHeight="1" thickBot="1" x14ac:dyDescent="0.3">
      <c r="A91" s="11">
        <v>24</v>
      </c>
      <c r="B91" s="11" t="s">
        <v>70</v>
      </c>
      <c r="C91" s="6" t="s">
        <v>71</v>
      </c>
      <c r="D91" s="73" t="s">
        <v>21</v>
      </c>
      <c r="E91" s="1" t="s">
        <v>13</v>
      </c>
      <c r="F91" s="1">
        <v>10</v>
      </c>
      <c r="G91" s="1">
        <v>10.67</v>
      </c>
      <c r="H91" s="1">
        <v>8.86</v>
      </c>
      <c r="I91" s="1">
        <v>9.3000000000000007</v>
      </c>
      <c r="J91" s="1"/>
      <c r="K91" s="2"/>
      <c r="L91" s="1"/>
      <c r="M91" s="3">
        <v>16.45</v>
      </c>
      <c r="N91" s="186">
        <f>AVERAGEA(G91:M91)</f>
        <v>11.32</v>
      </c>
      <c r="O91" s="187"/>
      <c r="P91" s="76">
        <f>PRODUCT(F91,N91)</f>
        <v>113.2</v>
      </c>
      <c r="Q91" s="4"/>
      <c r="R91" s="4"/>
      <c r="S91" s="4"/>
    </row>
    <row r="92" spans="1:19" x14ac:dyDescent="0.25">
      <c r="A92" s="188" t="s">
        <v>16</v>
      </c>
      <c r="B92" s="189"/>
      <c r="C92" s="189"/>
      <c r="D92" s="189"/>
      <c r="E92" s="189"/>
      <c r="F92" s="189"/>
      <c r="G92" s="189"/>
      <c r="H92" s="189"/>
      <c r="I92" s="189"/>
      <c r="J92" s="189"/>
      <c r="K92" s="189"/>
      <c r="L92" s="189"/>
      <c r="M92" s="189"/>
      <c r="N92" s="189"/>
      <c r="O92" s="190"/>
      <c r="P92" s="194">
        <f>SUM(P90:P91)</f>
        <v>113.2</v>
      </c>
      <c r="Q92" s="4"/>
      <c r="R92" s="4"/>
      <c r="S92" s="4"/>
    </row>
    <row r="93" spans="1:19" ht="12.75" customHeight="1" thickBot="1" x14ac:dyDescent="0.3">
      <c r="A93" s="191"/>
      <c r="B93" s="192"/>
      <c r="C93" s="192"/>
      <c r="D93" s="192"/>
      <c r="E93" s="192"/>
      <c r="F93" s="192"/>
      <c r="G93" s="192"/>
      <c r="H93" s="192"/>
      <c r="I93" s="192"/>
      <c r="J93" s="192"/>
      <c r="K93" s="192"/>
      <c r="L93" s="192"/>
      <c r="M93" s="192"/>
      <c r="N93" s="192"/>
      <c r="O93" s="193"/>
      <c r="P93" s="195"/>
      <c r="Q93" s="4"/>
      <c r="R93" s="4"/>
      <c r="S93" s="4"/>
    </row>
    <row r="94" spans="1:19" ht="21" customHeight="1" thickBot="1" x14ac:dyDescent="0.3">
      <c r="A94" s="201">
        <v>25</v>
      </c>
      <c r="B94" s="204" t="s">
        <v>72</v>
      </c>
      <c r="C94" s="214" t="s">
        <v>73</v>
      </c>
      <c r="D94" s="69" t="s">
        <v>20</v>
      </c>
      <c r="E94" s="11" t="s">
        <v>25</v>
      </c>
      <c r="F94" s="34">
        <v>2</v>
      </c>
      <c r="G94" s="11">
        <v>84.22</v>
      </c>
      <c r="H94" s="34">
        <v>78.709999999999994</v>
      </c>
      <c r="I94" s="11">
        <v>82.64</v>
      </c>
      <c r="J94" s="34"/>
      <c r="K94" s="34"/>
      <c r="L94" s="34"/>
      <c r="M94" s="34">
        <v>114</v>
      </c>
      <c r="N94" s="196">
        <f>AVERAGEA(G94:M94)</f>
        <v>89.892499999999998</v>
      </c>
      <c r="O94" s="198"/>
      <c r="P94" s="61">
        <f>PRODUCT(F94,N94)</f>
        <v>179.785</v>
      </c>
      <c r="Q94" s="4"/>
      <c r="R94" s="4"/>
      <c r="S94" s="4"/>
    </row>
    <row r="95" spans="1:19" ht="48.75" customHeight="1" thickBot="1" x14ac:dyDescent="0.3">
      <c r="A95" s="203"/>
      <c r="B95" s="206"/>
      <c r="C95" s="215"/>
      <c r="D95" s="87" t="s">
        <v>22</v>
      </c>
      <c r="E95" s="1" t="s">
        <v>25</v>
      </c>
      <c r="F95" s="1">
        <v>1</v>
      </c>
      <c r="G95" s="11">
        <v>84.22</v>
      </c>
      <c r="H95" s="34">
        <v>78.709999999999994</v>
      </c>
      <c r="I95" s="11">
        <v>82.64</v>
      </c>
      <c r="J95" s="34"/>
      <c r="K95" s="34"/>
      <c r="L95" s="34"/>
      <c r="M95" s="34">
        <v>114</v>
      </c>
      <c r="N95" s="196">
        <f>AVERAGEA(G95:M95)</f>
        <v>89.892499999999998</v>
      </c>
      <c r="O95" s="198"/>
      <c r="P95" s="88">
        <f>PRODUCT(F95,N95)</f>
        <v>89.892499999999998</v>
      </c>
      <c r="Q95" s="4"/>
      <c r="R95" s="4"/>
      <c r="S95" s="4"/>
    </row>
    <row r="96" spans="1:19" x14ac:dyDescent="0.25">
      <c r="A96" s="188" t="s">
        <v>16</v>
      </c>
      <c r="B96" s="189"/>
      <c r="C96" s="189"/>
      <c r="D96" s="189"/>
      <c r="E96" s="189"/>
      <c r="F96" s="189"/>
      <c r="G96" s="189"/>
      <c r="H96" s="189"/>
      <c r="I96" s="189"/>
      <c r="J96" s="189"/>
      <c r="K96" s="189"/>
      <c r="L96" s="189"/>
      <c r="M96" s="189"/>
      <c r="N96" s="189"/>
      <c r="O96" s="190"/>
      <c r="P96" s="194">
        <f>SUM(P93:P95)</f>
        <v>269.67750000000001</v>
      </c>
      <c r="Q96" s="4"/>
      <c r="R96" s="4"/>
      <c r="S96" s="4"/>
    </row>
    <row r="97" spans="1:19" ht="14.25" customHeight="1" thickBot="1" x14ac:dyDescent="0.3">
      <c r="A97" s="191"/>
      <c r="B97" s="192"/>
      <c r="C97" s="192"/>
      <c r="D97" s="192"/>
      <c r="E97" s="192"/>
      <c r="F97" s="192"/>
      <c r="G97" s="192"/>
      <c r="H97" s="192"/>
      <c r="I97" s="192"/>
      <c r="J97" s="192"/>
      <c r="K97" s="192"/>
      <c r="L97" s="192"/>
      <c r="M97" s="192"/>
      <c r="N97" s="192"/>
      <c r="O97" s="193"/>
      <c r="P97" s="195"/>
      <c r="Q97" s="4"/>
      <c r="R97" s="4"/>
      <c r="S97" s="4"/>
    </row>
    <row r="98" spans="1:19" ht="37.5" customHeight="1" thickBot="1" x14ac:dyDescent="0.3">
      <c r="A98" s="11">
        <v>26</v>
      </c>
      <c r="B98" s="11" t="s">
        <v>74</v>
      </c>
      <c r="C98" s="6" t="s">
        <v>75</v>
      </c>
      <c r="D98" s="73" t="s">
        <v>21</v>
      </c>
      <c r="E98" s="1" t="s">
        <v>13</v>
      </c>
      <c r="F98" s="1">
        <v>80</v>
      </c>
      <c r="G98" s="1">
        <v>4.4800000000000004</v>
      </c>
      <c r="H98" s="1">
        <v>4.1900000000000004</v>
      </c>
      <c r="I98" s="1">
        <v>4.4000000000000004</v>
      </c>
      <c r="J98" s="1"/>
      <c r="K98" s="2"/>
      <c r="L98" s="1"/>
      <c r="M98" s="3">
        <v>8.09</v>
      </c>
      <c r="N98" s="186">
        <f>AVERAGEA(G98:M98)</f>
        <v>5.2900000000000009</v>
      </c>
      <c r="O98" s="187"/>
      <c r="P98" s="76">
        <f>PRODUCT(F98,N98)</f>
        <v>423.20000000000005</v>
      </c>
      <c r="Q98" s="4"/>
      <c r="R98" s="4"/>
      <c r="S98" s="4"/>
    </row>
    <row r="99" spans="1:19" x14ac:dyDescent="0.25">
      <c r="A99" s="188" t="s">
        <v>17</v>
      </c>
      <c r="B99" s="189"/>
      <c r="C99" s="189"/>
      <c r="D99" s="189"/>
      <c r="E99" s="189"/>
      <c r="F99" s="189"/>
      <c r="G99" s="189"/>
      <c r="H99" s="189"/>
      <c r="I99" s="189"/>
      <c r="J99" s="189"/>
      <c r="K99" s="189"/>
      <c r="L99" s="189"/>
      <c r="M99" s="189"/>
      <c r="N99" s="189"/>
      <c r="O99" s="190"/>
      <c r="P99" s="194">
        <f>SUM(P97:P98)</f>
        <v>423.20000000000005</v>
      </c>
      <c r="Q99" s="4"/>
      <c r="R99" s="4"/>
      <c r="S99" s="4"/>
    </row>
    <row r="100" spans="1:19" ht="18" customHeight="1" thickBot="1" x14ac:dyDescent="0.3">
      <c r="A100" s="191"/>
      <c r="B100" s="192"/>
      <c r="C100" s="192"/>
      <c r="D100" s="192"/>
      <c r="E100" s="192"/>
      <c r="F100" s="192"/>
      <c r="G100" s="192"/>
      <c r="H100" s="192"/>
      <c r="I100" s="192"/>
      <c r="J100" s="192"/>
      <c r="K100" s="192"/>
      <c r="L100" s="192"/>
      <c r="M100" s="192"/>
      <c r="N100" s="192"/>
      <c r="O100" s="193"/>
      <c r="P100" s="195"/>
      <c r="Q100" s="4"/>
      <c r="R100" s="4"/>
      <c r="S100" s="4"/>
    </row>
    <row r="101" spans="1:19" ht="18" customHeight="1" thickBot="1" x14ac:dyDescent="0.3">
      <c r="A101" s="204">
        <v>27</v>
      </c>
      <c r="B101" s="207" t="s">
        <v>76</v>
      </c>
      <c r="C101" s="204" t="s">
        <v>77</v>
      </c>
      <c r="D101" s="69" t="s">
        <v>20</v>
      </c>
      <c r="E101" s="11" t="s">
        <v>13</v>
      </c>
      <c r="F101" s="34">
        <v>5</v>
      </c>
      <c r="G101" s="11">
        <v>41.07</v>
      </c>
      <c r="H101" s="34">
        <v>38.380000000000003</v>
      </c>
      <c r="I101" s="11">
        <v>40.299999999999997</v>
      </c>
      <c r="J101" s="34"/>
      <c r="K101" s="34"/>
      <c r="L101" s="34"/>
      <c r="M101" s="34">
        <v>53</v>
      </c>
      <c r="N101" s="196">
        <f>AVERAGEA(G101:M101)</f>
        <v>43.1875</v>
      </c>
      <c r="O101" s="198"/>
      <c r="P101" s="64">
        <f t="shared" ref="P101:P102" si="26">PRODUCT(F101,N101)</f>
        <v>215.9375</v>
      </c>
      <c r="Q101" s="4"/>
      <c r="R101" s="4"/>
      <c r="S101" s="4"/>
    </row>
    <row r="102" spans="1:19" ht="18" customHeight="1" thickBot="1" x14ac:dyDescent="0.3">
      <c r="A102" s="205"/>
      <c r="B102" s="216"/>
      <c r="C102" s="205"/>
      <c r="D102" s="80" t="s">
        <v>21</v>
      </c>
      <c r="E102" s="11" t="s">
        <v>13</v>
      </c>
      <c r="F102" s="34">
        <v>5</v>
      </c>
      <c r="G102" s="11">
        <v>41.07</v>
      </c>
      <c r="H102" s="34">
        <v>38.380000000000003</v>
      </c>
      <c r="I102" s="11">
        <v>40.299999999999997</v>
      </c>
      <c r="J102" s="34"/>
      <c r="K102" s="34"/>
      <c r="L102" s="34"/>
      <c r="M102" s="34">
        <v>53</v>
      </c>
      <c r="N102" s="196">
        <f t="shared" ref="N102:N103" si="27">AVERAGEA(G102:M102)</f>
        <v>43.1875</v>
      </c>
      <c r="O102" s="198"/>
      <c r="P102" s="76">
        <f t="shared" si="26"/>
        <v>215.9375</v>
      </c>
      <c r="Q102" s="4"/>
      <c r="R102" s="4"/>
      <c r="S102" s="4"/>
    </row>
    <row r="103" spans="1:19" ht="132" customHeight="1" thickBot="1" x14ac:dyDescent="0.3">
      <c r="A103" s="206"/>
      <c r="B103" s="208"/>
      <c r="C103" s="206"/>
      <c r="D103" s="87" t="s">
        <v>22</v>
      </c>
      <c r="E103" s="11" t="s">
        <v>13</v>
      </c>
      <c r="F103" s="1">
        <v>5</v>
      </c>
      <c r="G103" s="11">
        <v>41.07</v>
      </c>
      <c r="H103" s="34">
        <v>38.380000000000003</v>
      </c>
      <c r="I103" s="11">
        <v>40.299999999999997</v>
      </c>
      <c r="J103" s="34"/>
      <c r="K103" s="34"/>
      <c r="L103" s="34"/>
      <c r="M103" s="34">
        <v>53</v>
      </c>
      <c r="N103" s="196">
        <f t="shared" si="27"/>
        <v>43.1875</v>
      </c>
      <c r="O103" s="198"/>
      <c r="P103" s="90">
        <f>PRODUCT(F103,N103)</f>
        <v>215.9375</v>
      </c>
      <c r="Q103" s="4"/>
      <c r="R103" s="4"/>
      <c r="S103" s="4"/>
    </row>
    <row r="104" spans="1:19" x14ac:dyDescent="0.25">
      <c r="A104" s="188" t="s">
        <v>16</v>
      </c>
      <c r="B104" s="189"/>
      <c r="C104" s="189"/>
      <c r="D104" s="189"/>
      <c r="E104" s="189"/>
      <c r="F104" s="189"/>
      <c r="G104" s="189"/>
      <c r="H104" s="189"/>
      <c r="I104" s="189"/>
      <c r="J104" s="189"/>
      <c r="K104" s="189"/>
      <c r="L104" s="189"/>
      <c r="M104" s="189"/>
      <c r="N104" s="189"/>
      <c r="O104" s="190"/>
      <c r="P104" s="194">
        <f>SUM(P100:P103)</f>
        <v>647.8125</v>
      </c>
      <c r="Q104" s="4"/>
      <c r="R104" s="4"/>
      <c r="S104" s="4"/>
    </row>
    <row r="105" spans="1:19" ht="13.5" customHeight="1" thickBot="1" x14ac:dyDescent="0.3">
      <c r="A105" s="191"/>
      <c r="B105" s="192"/>
      <c r="C105" s="192"/>
      <c r="D105" s="192"/>
      <c r="E105" s="192"/>
      <c r="F105" s="192"/>
      <c r="G105" s="192"/>
      <c r="H105" s="192"/>
      <c r="I105" s="192"/>
      <c r="J105" s="192"/>
      <c r="K105" s="192"/>
      <c r="L105" s="192"/>
      <c r="M105" s="192"/>
      <c r="N105" s="192"/>
      <c r="O105" s="193"/>
      <c r="P105" s="195"/>
      <c r="Q105" s="4"/>
      <c r="R105" s="4"/>
      <c r="S105" s="4"/>
    </row>
    <row r="106" spans="1:19" ht="29.25" customHeight="1" thickBot="1" x14ac:dyDescent="0.3">
      <c r="A106" s="201">
        <v>27</v>
      </c>
      <c r="B106" s="204" t="s">
        <v>78</v>
      </c>
      <c r="C106" s="204" t="s">
        <v>79</v>
      </c>
      <c r="D106" s="80" t="s">
        <v>21</v>
      </c>
      <c r="E106" s="11" t="s">
        <v>80</v>
      </c>
      <c r="F106" s="34">
        <v>3</v>
      </c>
      <c r="G106" s="15">
        <v>194.14</v>
      </c>
      <c r="H106" s="50">
        <v>181.44</v>
      </c>
      <c r="I106" s="15">
        <v>190.51</v>
      </c>
      <c r="J106" s="50"/>
      <c r="K106" s="50"/>
      <c r="L106" s="50"/>
      <c r="M106" s="50">
        <v>170.06</v>
      </c>
      <c r="N106" s="196">
        <f>AVERAGEA(G106:M106)</f>
        <v>184.03749999999997</v>
      </c>
      <c r="O106" s="198"/>
      <c r="P106" s="74">
        <f>PRODUCT(F106,N106)</f>
        <v>552.11249999999995</v>
      </c>
      <c r="Q106" s="4"/>
      <c r="R106" s="4"/>
      <c r="S106" s="4"/>
    </row>
    <row r="107" spans="1:19" ht="95.25" customHeight="1" thickBot="1" x14ac:dyDescent="0.3">
      <c r="A107" s="203"/>
      <c r="B107" s="206"/>
      <c r="C107" s="206"/>
      <c r="D107" s="87" t="s">
        <v>22</v>
      </c>
      <c r="E107" s="1" t="s">
        <v>80</v>
      </c>
      <c r="F107" s="1">
        <v>3</v>
      </c>
      <c r="G107" s="15">
        <v>194.14</v>
      </c>
      <c r="H107" s="50">
        <v>181.44</v>
      </c>
      <c r="I107" s="15">
        <v>190.51</v>
      </c>
      <c r="J107" s="50"/>
      <c r="K107" s="50"/>
      <c r="L107" s="50"/>
      <c r="M107" s="50">
        <v>170.06</v>
      </c>
      <c r="N107" s="196">
        <f>AVERAGEA(G107:M107)</f>
        <v>184.03749999999997</v>
      </c>
      <c r="O107" s="198"/>
      <c r="P107" s="88">
        <f>PRODUCT(F107,N107)</f>
        <v>552.11249999999995</v>
      </c>
      <c r="Q107" s="4"/>
      <c r="R107" s="4"/>
      <c r="S107" s="4"/>
    </row>
    <row r="108" spans="1:19" x14ac:dyDescent="0.25">
      <c r="A108" s="188" t="s">
        <v>16</v>
      </c>
      <c r="B108" s="189"/>
      <c r="C108" s="189"/>
      <c r="D108" s="189"/>
      <c r="E108" s="189"/>
      <c r="F108" s="189"/>
      <c r="G108" s="189"/>
      <c r="H108" s="189"/>
      <c r="I108" s="189"/>
      <c r="J108" s="189"/>
      <c r="K108" s="189"/>
      <c r="L108" s="189"/>
      <c r="M108" s="189"/>
      <c r="N108" s="189"/>
      <c r="O108" s="190"/>
      <c r="P108" s="194">
        <f>SUM(P105:P107)</f>
        <v>1104.2249999999999</v>
      </c>
      <c r="Q108" s="4"/>
      <c r="R108" s="4"/>
      <c r="S108" s="4"/>
    </row>
    <row r="109" spans="1:19" ht="11.25" customHeight="1" thickBot="1" x14ac:dyDescent="0.3">
      <c r="A109" s="191"/>
      <c r="B109" s="192"/>
      <c r="C109" s="192"/>
      <c r="D109" s="192"/>
      <c r="E109" s="192"/>
      <c r="F109" s="192"/>
      <c r="G109" s="192"/>
      <c r="H109" s="192"/>
      <c r="I109" s="192"/>
      <c r="J109" s="192"/>
      <c r="K109" s="192"/>
      <c r="L109" s="192"/>
      <c r="M109" s="192"/>
      <c r="N109" s="192"/>
      <c r="O109" s="193"/>
      <c r="P109" s="195"/>
      <c r="Q109" s="4"/>
      <c r="R109" s="4"/>
      <c r="S109" s="4"/>
    </row>
    <row r="110" spans="1:19" ht="104.25" customHeight="1" thickBot="1" x14ac:dyDescent="0.3">
      <c r="A110" s="11">
        <v>28</v>
      </c>
      <c r="B110" s="6" t="s">
        <v>81</v>
      </c>
      <c r="C110" s="6" t="s">
        <v>82</v>
      </c>
      <c r="D110" s="87" t="s">
        <v>22</v>
      </c>
      <c r="E110" s="1" t="s">
        <v>51</v>
      </c>
      <c r="F110" s="1">
        <v>1</v>
      </c>
      <c r="G110" s="1">
        <v>474.57</v>
      </c>
      <c r="H110" s="1">
        <v>443.52</v>
      </c>
      <c r="I110" s="1">
        <v>465.7</v>
      </c>
      <c r="J110" s="1"/>
      <c r="K110" s="2"/>
      <c r="L110" s="1"/>
      <c r="M110" s="3">
        <v>730</v>
      </c>
      <c r="N110" s="186">
        <f>AVERAGEA(G110:M110)</f>
        <v>528.44749999999999</v>
      </c>
      <c r="O110" s="187"/>
      <c r="P110" s="90">
        <f>PRODUCT(F110,N110)</f>
        <v>528.44749999999999</v>
      </c>
      <c r="Q110" s="4"/>
      <c r="R110" s="4"/>
      <c r="S110" s="4"/>
    </row>
    <row r="111" spans="1:19" x14ac:dyDescent="0.25">
      <c r="A111" s="188" t="s">
        <v>16</v>
      </c>
      <c r="B111" s="189"/>
      <c r="C111" s="189"/>
      <c r="D111" s="189"/>
      <c r="E111" s="189"/>
      <c r="F111" s="189"/>
      <c r="G111" s="189"/>
      <c r="H111" s="189"/>
      <c r="I111" s="189"/>
      <c r="J111" s="189"/>
      <c r="K111" s="189"/>
      <c r="L111" s="189"/>
      <c r="M111" s="189"/>
      <c r="N111" s="189"/>
      <c r="O111" s="190"/>
      <c r="P111" s="194">
        <f>SUM(P109:P110)</f>
        <v>528.44749999999999</v>
      </c>
      <c r="Q111" s="4"/>
      <c r="R111" s="4"/>
      <c r="S111" s="4"/>
    </row>
    <row r="112" spans="1:19" ht="13.5" customHeight="1" thickBot="1" x14ac:dyDescent="0.3">
      <c r="A112" s="191"/>
      <c r="B112" s="192"/>
      <c r="C112" s="192"/>
      <c r="D112" s="192"/>
      <c r="E112" s="192"/>
      <c r="F112" s="192"/>
      <c r="G112" s="192"/>
      <c r="H112" s="192"/>
      <c r="I112" s="192"/>
      <c r="J112" s="192"/>
      <c r="K112" s="192"/>
      <c r="L112" s="192"/>
      <c r="M112" s="192"/>
      <c r="N112" s="192"/>
      <c r="O112" s="193"/>
      <c r="P112" s="195"/>
      <c r="Q112" s="4"/>
      <c r="R112" s="4"/>
      <c r="S112" s="4"/>
    </row>
    <row r="113" spans="1:19" ht="182.25" customHeight="1" thickBot="1" x14ac:dyDescent="0.3">
      <c r="A113" s="11">
        <v>29</v>
      </c>
      <c r="B113" s="6" t="s">
        <v>83</v>
      </c>
      <c r="C113" s="6" t="s">
        <v>84</v>
      </c>
      <c r="D113" s="87" t="s">
        <v>22</v>
      </c>
      <c r="E113" s="1" t="s">
        <v>13</v>
      </c>
      <c r="F113" s="1">
        <v>3</v>
      </c>
      <c r="G113" s="1">
        <v>559.19000000000005</v>
      </c>
      <c r="H113" s="1">
        <v>522.6</v>
      </c>
      <c r="I113" s="1">
        <v>548.73</v>
      </c>
      <c r="J113" s="1"/>
      <c r="K113" s="2"/>
      <c r="L113" s="1"/>
      <c r="M113" s="3">
        <v>506.74</v>
      </c>
      <c r="N113" s="186">
        <f>AVERAGEA(G113:M113)</f>
        <v>534.31500000000005</v>
      </c>
      <c r="O113" s="187"/>
      <c r="P113" s="90">
        <f>PRODUCT(F113,N113)</f>
        <v>1602.9450000000002</v>
      </c>
      <c r="Q113" s="4"/>
      <c r="R113" s="4"/>
      <c r="S113" s="4"/>
    </row>
    <row r="114" spans="1:19" x14ac:dyDescent="0.25">
      <c r="A114" s="188" t="s">
        <v>17</v>
      </c>
      <c r="B114" s="189"/>
      <c r="C114" s="189"/>
      <c r="D114" s="189"/>
      <c r="E114" s="189"/>
      <c r="F114" s="189"/>
      <c r="G114" s="189"/>
      <c r="H114" s="189"/>
      <c r="I114" s="189"/>
      <c r="J114" s="189"/>
      <c r="K114" s="189"/>
      <c r="L114" s="189"/>
      <c r="M114" s="189"/>
      <c r="N114" s="189"/>
      <c r="O114" s="190"/>
      <c r="P114" s="194">
        <f>SUM(P112:P113)</f>
        <v>1602.9450000000002</v>
      </c>
      <c r="Q114" s="4"/>
      <c r="R114" s="4"/>
      <c r="S114" s="4"/>
    </row>
    <row r="115" spans="1:19" ht="11.25" customHeight="1" thickBot="1" x14ac:dyDescent="0.3">
      <c r="A115" s="191"/>
      <c r="B115" s="192"/>
      <c r="C115" s="192"/>
      <c r="D115" s="192"/>
      <c r="E115" s="192"/>
      <c r="F115" s="192"/>
      <c r="G115" s="192"/>
      <c r="H115" s="192"/>
      <c r="I115" s="192"/>
      <c r="J115" s="192"/>
      <c r="K115" s="192"/>
      <c r="L115" s="192"/>
      <c r="M115" s="192"/>
      <c r="N115" s="192"/>
      <c r="O115" s="193"/>
      <c r="P115" s="195"/>
      <c r="Q115" s="4"/>
      <c r="R115" s="4"/>
      <c r="S115" s="4"/>
    </row>
    <row r="116" spans="1:19" ht="204.75" customHeight="1" thickBot="1" x14ac:dyDescent="0.3">
      <c r="A116" s="11">
        <v>30</v>
      </c>
      <c r="B116" s="6" t="s">
        <v>85</v>
      </c>
      <c r="C116" s="6" t="s">
        <v>86</v>
      </c>
      <c r="D116" s="60" t="s">
        <v>20</v>
      </c>
      <c r="E116" s="1" t="s">
        <v>13</v>
      </c>
      <c r="F116" s="1">
        <v>10</v>
      </c>
      <c r="G116" s="1">
        <v>47.68</v>
      </c>
      <c r="H116" s="1">
        <v>44.56</v>
      </c>
      <c r="I116" s="1">
        <v>46.79</v>
      </c>
      <c r="J116" s="1"/>
      <c r="K116" s="2"/>
      <c r="L116" s="1"/>
      <c r="M116" s="3">
        <v>46.41</v>
      </c>
      <c r="N116" s="186">
        <f>AVERAGEA(G116:M116)</f>
        <v>46.36</v>
      </c>
      <c r="O116" s="187"/>
      <c r="P116" s="64">
        <f>PRODUCT(F116,N116)</f>
        <v>463.6</v>
      </c>
      <c r="Q116" s="4"/>
      <c r="R116" s="4"/>
      <c r="S116" s="4"/>
    </row>
    <row r="117" spans="1:19" x14ac:dyDescent="0.25">
      <c r="A117" s="188" t="s">
        <v>16</v>
      </c>
      <c r="B117" s="189"/>
      <c r="C117" s="189"/>
      <c r="D117" s="189"/>
      <c r="E117" s="189"/>
      <c r="F117" s="189"/>
      <c r="G117" s="189"/>
      <c r="H117" s="189"/>
      <c r="I117" s="189"/>
      <c r="J117" s="189"/>
      <c r="K117" s="189"/>
      <c r="L117" s="189"/>
      <c r="M117" s="189"/>
      <c r="N117" s="189"/>
      <c r="O117" s="190"/>
      <c r="P117" s="194">
        <f>SUM(P116)</f>
        <v>463.6</v>
      </c>
      <c r="Q117" s="4"/>
      <c r="R117" s="4"/>
      <c r="S117" s="4"/>
    </row>
    <row r="118" spans="1:19" ht="14.25" customHeight="1" thickBot="1" x14ac:dyDescent="0.3">
      <c r="A118" s="191"/>
      <c r="B118" s="192"/>
      <c r="C118" s="192"/>
      <c r="D118" s="192"/>
      <c r="E118" s="192"/>
      <c r="F118" s="192"/>
      <c r="G118" s="192"/>
      <c r="H118" s="192"/>
      <c r="I118" s="192"/>
      <c r="J118" s="192"/>
      <c r="K118" s="192"/>
      <c r="L118" s="192"/>
      <c r="M118" s="192"/>
      <c r="N118" s="192"/>
      <c r="O118" s="193"/>
      <c r="P118" s="195"/>
      <c r="Q118" s="4"/>
      <c r="R118" s="4"/>
      <c r="S118" s="4"/>
    </row>
    <row r="119" spans="1:19" ht="29.25" customHeight="1" thickBot="1" x14ac:dyDescent="0.3">
      <c r="A119" s="201">
        <v>31</v>
      </c>
      <c r="B119" s="204" t="s">
        <v>87</v>
      </c>
      <c r="C119" s="207" t="s">
        <v>88</v>
      </c>
      <c r="D119" s="79" t="s">
        <v>21</v>
      </c>
      <c r="E119" s="34" t="s">
        <v>51</v>
      </c>
      <c r="F119" s="11">
        <v>5</v>
      </c>
      <c r="G119" s="34">
        <v>20.63</v>
      </c>
      <c r="H119" s="11">
        <v>19.28</v>
      </c>
      <c r="I119" s="34">
        <v>20.239999999999998</v>
      </c>
      <c r="J119" s="34"/>
      <c r="K119" s="34"/>
      <c r="L119" s="34"/>
      <c r="M119" s="11">
        <v>40</v>
      </c>
      <c r="N119" s="197">
        <f>AVERAGEA(G119:M119)</f>
        <v>25.037499999999998</v>
      </c>
      <c r="O119" s="198"/>
      <c r="P119" s="74">
        <f t="shared" ref="P119:P120" si="28">PRODUCT(F119,N119)</f>
        <v>125.18749999999999</v>
      </c>
      <c r="Q119" s="4"/>
      <c r="R119" s="4"/>
      <c r="S119" s="4"/>
    </row>
    <row r="120" spans="1:19" ht="54.75" customHeight="1" thickBot="1" x14ac:dyDescent="0.3">
      <c r="A120" s="203"/>
      <c r="B120" s="206"/>
      <c r="C120" s="208"/>
      <c r="D120" s="93" t="s">
        <v>22</v>
      </c>
      <c r="E120" s="7" t="s">
        <v>51</v>
      </c>
      <c r="F120" s="33">
        <v>8</v>
      </c>
      <c r="G120" s="34">
        <v>20.63</v>
      </c>
      <c r="H120" s="11">
        <v>19.28</v>
      </c>
      <c r="I120" s="34">
        <v>20.239999999999998</v>
      </c>
      <c r="J120" s="34"/>
      <c r="K120" s="34"/>
      <c r="L120" s="34"/>
      <c r="M120" s="11">
        <v>40</v>
      </c>
      <c r="N120" s="197">
        <f>AVERAGEA(G120:M120)</f>
        <v>25.037499999999998</v>
      </c>
      <c r="O120" s="198"/>
      <c r="P120" s="88">
        <f t="shared" si="28"/>
        <v>200.29999999999998</v>
      </c>
      <c r="Q120" s="4"/>
      <c r="R120" s="4"/>
      <c r="S120" s="4"/>
    </row>
    <row r="121" spans="1:19" x14ac:dyDescent="0.25">
      <c r="A121" s="188" t="s">
        <v>16</v>
      </c>
      <c r="B121" s="189"/>
      <c r="C121" s="189"/>
      <c r="D121" s="189"/>
      <c r="E121" s="189"/>
      <c r="F121" s="189"/>
      <c r="G121" s="189"/>
      <c r="H121" s="189"/>
      <c r="I121" s="189"/>
      <c r="J121" s="189"/>
      <c r="K121" s="189"/>
      <c r="L121" s="189"/>
      <c r="M121" s="189"/>
      <c r="N121" s="189"/>
      <c r="O121" s="190"/>
      <c r="P121" s="194">
        <f>SUM(P118:P120)</f>
        <v>325.48749999999995</v>
      </c>
      <c r="Q121" s="4"/>
      <c r="R121" s="4"/>
      <c r="S121" s="4"/>
    </row>
    <row r="122" spans="1:19" ht="11.25" customHeight="1" thickBot="1" x14ac:dyDescent="0.3">
      <c r="A122" s="191"/>
      <c r="B122" s="192"/>
      <c r="C122" s="192"/>
      <c r="D122" s="192"/>
      <c r="E122" s="192"/>
      <c r="F122" s="192"/>
      <c r="G122" s="192"/>
      <c r="H122" s="192"/>
      <c r="I122" s="192"/>
      <c r="J122" s="192"/>
      <c r="K122" s="192"/>
      <c r="L122" s="192"/>
      <c r="M122" s="192"/>
      <c r="N122" s="192"/>
      <c r="O122" s="193"/>
      <c r="P122" s="195"/>
      <c r="Q122" s="4"/>
      <c r="R122" s="4"/>
      <c r="S122" s="4"/>
    </row>
    <row r="123" spans="1:19" ht="18.75" customHeight="1" thickBot="1" x14ac:dyDescent="0.3">
      <c r="A123" s="207">
        <v>32</v>
      </c>
      <c r="B123" s="204" t="s">
        <v>89</v>
      </c>
      <c r="C123" s="207" t="s">
        <v>90</v>
      </c>
      <c r="D123" s="63" t="s">
        <v>20</v>
      </c>
      <c r="E123" s="11" t="s">
        <v>13</v>
      </c>
      <c r="F123" s="36">
        <v>3</v>
      </c>
      <c r="G123" s="36">
        <v>414.62</v>
      </c>
      <c r="H123" s="11">
        <v>387.5</v>
      </c>
      <c r="I123" s="36">
        <v>406.87</v>
      </c>
      <c r="J123" s="11">
        <v>576.82000000000005</v>
      </c>
      <c r="K123" s="13"/>
      <c r="L123" s="12"/>
      <c r="M123" s="7">
        <v>576.82000000000005</v>
      </c>
      <c r="N123" s="209">
        <f>AVERAGEA(G123:M123)</f>
        <v>472.52600000000001</v>
      </c>
      <c r="O123" s="210"/>
      <c r="P123" s="61">
        <f>PRODUCT(F123,N123)</f>
        <v>1417.578</v>
      </c>
      <c r="Q123" s="4"/>
      <c r="R123" s="4"/>
      <c r="S123" s="4"/>
    </row>
    <row r="124" spans="1:19" ht="35.25" customHeight="1" thickBot="1" x14ac:dyDescent="0.3">
      <c r="A124" s="208"/>
      <c r="B124" s="206"/>
      <c r="C124" s="208"/>
      <c r="D124" s="75" t="s">
        <v>21</v>
      </c>
      <c r="E124" s="17" t="s">
        <v>13</v>
      </c>
      <c r="F124" s="12">
        <v>2</v>
      </c>
      <c r="G124" s="36">
        <v>414.62</v>
      </c>
      <c r="H124" s="11">
        <v>387.5</v>
      </c>
      <c r="I124" s="36">
        <v>406.87</v>
      </c>
      <c r="J124" s="11">
        <v>576.82000000000005</v>
      </c>
      <c r="K124" s="13"/>
      <c r="L124" s="12"/>
      <c r="M124" s="17">
        <v>576.82000000000005</v>
      </c>
      <c r="N124" s="209">
        <f>AVERAGEA(G124:M124)</f>
        <v>472.52600000000001</v>
      </c>
      <c r="O124" s="210"/>
      <c r="P124" s="74">
        <f>PRODUCT(F124,N124)</f>
        <v>945.05200000000002</v>
      </c>
      <c r="Q124" s="4"/>
      <c r="R124" s="4"/>
      <c r="S124" s="4"/>
    </row>
    <row r="125" spans="1:19" ht="26.25" customHeight="1" thickBot="1" x14ac:dyDescent="0.3">
      <c r="A125" s="211" t="s">
        <v>16</v>
      </c>
      <c r="B125" s="212"/>
      <c r="C125" s="212"/>
      <c r="D125" s="212"/>
      <c r="E125" s="212"/>
      <c r="F125" s="212"/>
      <c r="G125" s="212"/>
      <c r="H125" s="212"/>
      <c r="I125" s="212"/>
      <c r="J125" s="212"/>
      <c r="K125" s="212"/>
      <c r="L125" s="212"/>
      <c r="M125" s="212"/>
      <c r="N125" s="212"/>
      <c r="O125" s="213"/>
      <c r="P125" s="149">
        <f>SUM(P123:P124)</f>
        <v>2362.63</v>
      </c>
      <c r="Q125" s="4"/>
      <c r="R125" s="4"/>
      <c r="S125" s="4"/>
    </row>
    <row r="126" spans="1:19" ht="115.5" thickBot="1" x14ac:dyDescent="0.3">
      <c r="A126" s="11">
        <v>33</v>
      </c>
      <c r="B126" s="6" t="s">
        <v>91</v>
      </c>
      <c r="C126" s="6" t="s">
        <v>92</v>
      </c>
      <c r="D126" s="87" t="s">
        <v>22</v>
      </c>
      <c r="E126" s="1" t="s">
        <v>51</v>
      </c>
      <c r="F126" s="1">
        <v>2</v>
      </c>
      <c r="G126" s="1">
        <v>208.06</v>
      </c>
      <c r="H126" s="1">
        <v>194.45</v>
      </c>
      <c r="I126" s="1">
        <v>204.17</v>
      </c>
      <c r="J126" s="1"/>
      <c r="K126" s="2"/>
      <c r="L126" s="1"/>
      <c r="M126" s="3">
        <v>300</v>
      </c>
      <c r="N126" s="186">
        <f>AVERAGEA(G126:M126)</f>
        <v>226.67</v>
      </c>
      <c r="O126" s="187"/>
      <c r="P126" s="90">
        <f>PRODUCT(F126,N126)</f>
        <v>453.34</v>
      </c>
      <c r="Q126" s="4"/>
      <c r="R126" s="4"/>
      <c r="S126" s="4"/>
    </row>
    <row r="127" spans="1:19" x14ac:dyDescent="0.25">
      <c r="A127" s="188" t="s">
        <v>16</v>
      </c>
      <c r="B127" s="189"/>
      <c r="C127" s="189"/>
      <c r="D127" s="189"/>
      <c r="E127" s="189"/>
      <c r="F127" s="189"/>
      <c r="G127" s="189"/>
      <c r="H127" s="189"/>
      <c r="I127" s="189"/>
      <c r="J127" s="189"/>
      <c r="K127" s="189"/>
      <c r="L127" s="189"/>
      <c r="M127" s="189"/>
      <c r="N127" s="189"/>
      <c r="O127" s="190"/>
      <c r="P127" s="194">
        <v>453.34</v>
      </c>
      <c r="Q127" s="4"/>
      <c r="R127" s="4"/>
      <c r="S127" s="4"/>
    </row>
    <row r="128" spans="1:19" ht="15.75" thickBot="1" x14ac:dyDescent="0.3">
      <c r="A128" s="191"/>
      <c r="B128" s="192"/>
      <c r="C128" s="192"/>
      <c r="D128" s="192"/>
      <c r="E128" s="192"/>
      <c r="F128" s="192"/>
      <c r="G128" s="192"/>
      <c r="H128" s="192"/>
      <c r="I128" s="192"/>
      <c r="J128" s="192"/>
      <c r="K128" s="192"/>
      <c r="L128" s="192"/>
      <c r="M128" s="192"/>
      <c r="N128" s="192"/>
      <c r="O128" s="193"/>
      <c r="P128" s="195"/>
      <c r="Q128" s="4"/>
      <c r="R128" s="4"/>
      <c r="S128" s="4"/>
    </row>
    <row r="129" spans="1:19" ht="15.75" thickBot="1" x14ac:dyDescent="0.3">
      <c r="A129" s="201">
        <v>34</v>
      </c>
      <c r="B129" s="204" t="s">
        <v>93</v>
      </c>
      <c r="C129" s="204" t="s">
        <v>94</v>
      </c>
      <c r="D129" s="69" t="s">
        <v>20</v>
      </c>
      <c r="E129" s="31" t="s">
        <v>25</v>
      </c>
      <c r="F129" s="11">
        <v>30</v>
      </c>
      <c r="G129" s="36">
        <v>7.12</v>
      </c>
      <c r="H129" s="11">
        <v>6.66</v>
      </c>
      <c r="I129" s="36">
        <v>6.99</v>
      </c>
      <c r="J129" s="36"/>
      <c r="K129" s="36"/>
      <c r="L129" s="36"/>
      <c r="M129" s="11">
        <v>11.23</v>
      </c>
      <c r="N129" s="196">
        <f>AVERAGEA(G129:M129)</f>
        <v>8</v>
      </c>
      <c r="O129" s="198"/>
      <c r="P129" s="61">
        <f t="shared" ref="P129:P130" si="29">PRODUCT(F129,N129)</f>
        <v>240</v>
      </c>
      <c r="Q129" s="4"/>
      <c r="R129" s="4"/>
      <c r="S129" s="4"/>
    </row>
    <row r="130" spans="1:19" ht="15.75" thickBot="1" x14ac:dyDescent="0.3">
      <c r="A130" s="202"/>
      <c r="B130" s="205"/>
      <c r="C130" s="205"/>
      <c r="D130" s="80" t="s">
        <v>21</v>
      </c>
      <c r="E130" s="31" t="s">
        <v>25</v>
      </c>
      <c r="F130" s="29">
        <v>10</v>
      </c>
      <c r="G130" s="36">
        <v>7.12</v>
      </c>
      <c r="H130" s="11">
        <v>6.66</v>
      </c>
      <c r="I130" s="36">
        <v>6.99</v>
      </c>
      <c r="J130" s="36"/>
      <c r="K130" s="36"/>
      <c r="L130" s="36"/>
      <c r="M130" s="11">
        <v>11.23</v>
      </c>
      <c r="N130" s="196">
        <f t="shared" ref="N130:N131" si="30">AVERAGEA(G130:M130)</f>
        <v>8</v>
      </c>
      <c r="O130" s="198"/>
      <c r="P130" s="74">
        <f t="shared" si="29"/>
        <v>80</v>
      </c>
      <c r="Q130" s="4"/>
      <c r="R130" s="4"/>
      <c r="S130" s="4"/>
    </row>
    <row r="131" spans="1:19" ht="15.75" thickBot="1" x14ac:dyDescent="0.3">
      <c r="A131" s="203"/>
      <c r="B131" s="206"/>
      <c r="C131" s="206"/>
      <c r="D131" s="87" t="s">
        <v>22</v>
      </c>
      <c r="E131" s="11" t="s">
        <v>25</v>
      </c>
      <c r="F131" s="1">
        <v>15</v>
      </c>
      <c r="G131" s="36">
        <v>7.12</v>
      </c>
      <c r="H131" s="11">
        <v>6.66</v>
      </c>
      <c r="I131" s="36">
        <v>6.99</v>
      </c>
      <c r="J131" s="36"/>
      <c r="K131" s="36"/>
      <c r="L131" s="36"/>
      <c r="M131" s="11">
        <v>11.23</v>
      </c>
      <c r="N131" s="196">
        <f t="shared" si="30"/>
        <v>8</v>
      </c>
      <c r="O131" s="198"/>
      <c r="P131" s="88">
        <f>PRODUCT(F131,N131)</f>
        <v>120</v>
      </c>
      <c r="Q131" s="4"/>
      <c r="R131" s="4"/>
      <c r="S131" s="4"/>
    </row>
    <row r="132" spans="1:19" x14ac:dyDescent="0.25">
      <c r="A132" s="188" t="s">
        <v>16</v>
      </c>
      <c r="B132" s="189"/>
      <c r="C132" s="189"/>
      <c r="D132" s="189"/>
      <c r="E132" s="189"/>
      <c r="F132" s="189"/>
      <c r="G132" s="189"/>
      <c r="H132" s="189"/>
      <c r="I132" s="189"/>
      <c r="J132" s="189"/>
      <c r="K132" s="189"/>
      <c r="L132" s="189"/>
      <c r="M132" s="189"/>
      <c r="N132" s="189"/>
      <c r="O132" s="190"/>
      <c r="P132" s="194">
        <f>SUM(P129:P131)</f>
        <v>440</v>
      </c>
      <c r="Q132" s="4"/>
      <c r="R132" s="4"/>
      <c r="S132" s="4"/>
    </row>
    <row r="133" spans="1:19" ht="15.75" thickBot="1" x14ac:dyDescent="0.3">
      <c r="A133" s="191"/>
      <c r="B133" s="192"/>
      <c r="C133" s="192"/>
      <c r="D133" s="192"/>
      <c r="E133" s="192"/>
      <c r="F133" s="192"/>
      <c r="G133" s="192"/>
      <c r="H133" s="192"/>
      <c r="I133" s="192"/>
      <c r="J133" s="192"/>
      <c r="K133" s="192"/>
      <c r="L133" s="192"/>
      <c r="M133" s="192"/>
      <c r="N133" s="192"/>
      <c r="O133" s="193"/>
      <c r="P133" s="195"/>
      <c r="Q133" s="4"/>
      <c r="R133" s="4"/>
      <c r="S133" s="4"/>
    </row>
    <row r="134" spans="1:19" ht="64.5" customHeight="1" thickBot="1" x14ac:dyDescent="0.3">
      <c r="A134" s="26">
        <v>35</v>
      </c>
      <c r="B134" s="27" t="s">
        <v>95</v>
      </c>
      <c r="C134" s="30" t="s">
        <v>96</v>
      </c>
      <c r="D134" s="69" t="s">
        <v>20</v>
      </c>
      <c r="E134" s="11" t="s">
        <v>13</v>
      </c>
      <c r="F134" s="1">
        <v>5</v>
      </c>
      <c r="G134" s="1">
        <v>110.57</v>
      </c>
      <c r="H134" s="1">
        <v>103.33</v>
      </c>
      <c r="I134" s="1">
        <v>108.5</v>
      </c>
      <c r="J134" s="1">
        <v>90</v>
      </c>
      <c r="K134" s="1"/>
      <c r="L134" s="1"/>
      <c r="M134" s="1">
        <v>90</v>
      </c>
      <c r="N134" s="186">
        <f>AVERAGEA(G134:M134)</f>
        <v>100.47999999999999</v>
      </c>
      <c r="O134" s="187"/>
      <c r="P134" s="61">
        <f>PRODUCT(F134,N134)</f>
        <v>502.4</v>
      </c>
      <c r="Q134" s="4"/>
      <c r="R134" s="4"/>
      <c r="S134" s="4"/>
    </row>
    <row r="135" spans="1:19" x14ac:dyDescent="0.25">
      <c r="A135" s="188" t="s">
        <v>16</v>
      </c>
      <c r="B135" s="189"/>
      <c r="C135" s="189"/>
      <c r="D135" s="189"/>
      <c r="E135" s="189"/>
      <c r="F135" s="189"/>
      <c r="G135" s="189"/>
      <c r="H135" s="189"/>
      <c r="I135" s="189"/>
      <c r="J135" s="189"/>
      <c r="K135" s="189"/>
      <c r="L135" s="189"/>
      <c r="M135" s="189"/>
      <c r="N135" s="189"/>
      <c r="O135" s="190"/>
      <c r="P135" s="194">
        <f>SUM(P134)</f>
        <v>502.4</v>
      </c>
      <c r="Q135" s="4"/>
      <c r="R135" s="4"/>
      <c r="S135" s="4"/>
    </row>
    <row r="136" spans="1:19" ht="15.75" thickBot="1" x14ac:dyDescent="0.3">
      <c r="A136" s="191"/>
      <c r="B136" s="192"/>
      <c r="C136" s="192"/>
      <c r="D136" s="192"/>
      <c r="E136" s="192"/>
      <c r="F136" s="192"/>
      <c r="G136" s="192"/>
      <c r="H136" s="192"/>
      <c r="I136" s="192"/>
      <c r="J136" s="192"/>
      <c r="K136" s="192"/>
      <c r="L136" s="192"/>
      <c r="M136" s="192"/>
      <c r="N136" s="192"/>
      <c r="O136" s="193"/>
      <c r="P136" s="195"/>
      <c r="Q136" s="4"/>
      <c r="R136" s="4"/>
      <c r="S136" s="4"/>
    </row>
    <row r="137" spans="1:19" ht="102.75" thickBot="1" x14ac:dyDescent="0.3">
      <c r="A137" s="11">
        <v>36</v>
      </c>
      <c r="B137" s="6" t="s">
        <v>97</v>
      </c>
      <c r="C137" s="6" t="s">
        <v>98</v>
      </c>
      <c r="D137" s="87" t="s">
        <v>22</v>
      </c>
      <c r="E137" s="1" t="s">
        <v>51</v>
      </c>
      <c r="F137" s="1">
        <v>1</v>
      </c>
      <c r="G137" s="1">
        <v>302.24</v>
      </c>
      <c r="H137" s="1">
        <v>282.47000000000003</v>
      </c>
      <c r="I137" s="1">
        <v>296.58999999999997</v>
      </c>
      <c r="J137" s="1"/>
      <c r="K137" s="2"/>
      <c r="L137" s="1"/>
      <c r="M137" s="3">
        <v>466.22</v>
      </c>
      <c r="N137" s="186">
        <f>AVERAGEA(G137:M137)</f>
        <v>336.88</v>
      </c>
      <c r="O137" s="187"/>
      <c r="P137" s="90">
        <f>PRODUCT(F137,N137)</f>
        <v>336.88</v>
      </c>
      <c r="Q137" s="4"/>
      <c r="R137" s="4"/>
      <c r="S137" s="4"/>
    </row>
    <row r="138" spans="1:19" x14ac:dyDescent="0.25">
      <c r="A138" s="188" t="s">
        <v>16</v>
      </c>
      <c r="B138" s="189"/>
      <c r="C138" s="189"/>
      <c r="D138" s="189"/>
      <c r="E138" s="189"/>
      <c r="F138" s="189"/>
      <c r="G138" s="189"/>
      <c r="H138" s="189"/>
      <c r="I138" s="189"/>
      <c r="J138" s="189"/>
      <c r="K138" s="189"/>
      <c r="L138" s="189"/>
      <c r="M138" s="189"/>
      <c r="N138" s="189"/>
      <c r="O138" s="190"/>
      <c r="P138" s="194">
        <f>SUM(P137)</f>
        <v>336.88</v>
      </c>
      <c r="Q138" s="4"/>
      <c r="R138" s="4"/>
      <c r="S138" s="4"/>
    </row>
    <row r="139" spans="1:19" ht="15.75" thickBot="1" x14ac:dyDescent="0.3">
      <c r="A139" s="191"/>
      <c r="B139" s="192"/>
      <c r="C139" s="192"/>
      <c r="D139" s="192"/>
      <c r="E139" s="192"/>
      <c r="F139" s="192"/>
      <c r="G139" s="192"/>
      <c r="H139" s="192"/>
      <c r="I139" s="192"/>
      <c r="J139" s="192"/>
      <c r="K139" s="192"/>
      <c r="L139" s="192"/>
      <c r="M139" s="192"/>
      <c r="N139" s="192"/>
      <c r="O139" s="193"/>
      <c r="P139" s="195"/>
      <c r="Q139" s="4"/>
      <c r="R139" s="4"/>
      <c r="S139" s="4"/>
    </row>
    <row r="140" spans="1:19" ht="90" thickBot="1" x14ac:dyDescent="0.3">
      <c r="A140" s="26">
        <v>37</v>
      </c>
      <c r="B140" s="27" t="s">
        <v>99</v>
      </c>
      <c r="C140" s="27" t="s">
        <v>100</v>
      </c>
      <c r="D140" s="70" t="s">
        <v>20</v>
      </c>
      <c r="E140" s="31" t="s">
        <v>13</v>
      </c>
      <c r="F140" s="11">
        <v>5</v>
      </c>
      <c r="G140" s="36">
        <v>38.659999999999997</v>
      </c>
      <c r="H140" s="11">
        <v>36.130000000000003</v>
      </c>
      <c r="I140" s="36">
        <v>37.93</v>
      </c>
      <c r="J140" s="36"/>
      <c r="K140" s="36"/>
      <c r="L140" s="36"/>
      <c r="M140" s="11">
        <v>49.4</v>
      </c>
      <c r="N140" s="196">
        <f>AVERAGEA(G140:M140)</f>
        <v>40.53</v>
      </c>
      <c r="O140" s="198"/>
      <c r="P140" s="61">
        <f>PRODUCT(F140,N140)</f>
        <v>202.65</v>
      </c>
      <c r="Q140" s="4"/>
      <c r="R140" s="4"/>
      <c r="S140" s="4"/>
    </row>
    <row r="141" spans="1:19" x14ac:dyDescent="0.25">
      <c r="A141" s="188" t="s">
        <v>16</v>
      </c>
      <c r="B141" s="189"/>
      <c r="C141" s="189"/>
      <c r="D141" s="189"/>
      <c r="E141" s="189"/>
      <c r="F141" s="189"/>
      <c r="G141" s="189"/>
      <c r="H141" s="189"/>
      <c r="I141" s="189"/>
      <c r="J141" s="189"/>
      <c r="K141" s="189"/>
      <c r="L141" s="189"/>
      <c r="M141" s="189"/>
      <c r="N141" s="189"/>
      <c r="O141" s="190"/>
      <c r="P141" s="194">
        <f>SUM(P140)</f>
        <v>202.65</v>
      </c>
      <c r="Q141" s="4"/>
      <c r="R141" s="4"/>
      <c r="S141" s="4"/>
    </row>
    <row r="142" spans="1:19" ht="15.75" thickBot="1" x14ac:dyDescent="0.3">
      <c r="A142" s="191"/>
      <c r="B142" s="192"/>
      <c r="C142" s="192"/>
      <c r="D142" s="192"/>
      <c r="E142" s="192"/>
      <c r="F142" s="192"/>
      <c r="G142" s="192"/>
      <c r="H142" s="192"/>
      <c r="I142" s="192"/>
      <c r="J142" s="192"/>
      <c r="K142" s="192"/>
      <c r="L142" s="192"/>
      <c r="M142" s="192"/>
      <c r="N142" s="192"/>
      <c r="O142" s="193"/>
      <c r="P142" s="195"/>
      <c r="Q142" s="4"/>
      <c r="R142" s="4"/>
      <c r="S142" s="4"/>
    </row>
    <row r="143" spans="1:19" ht="23.25" customHeight="1" thickBot="1" x14ac:dyDescent="0.3">
      <c r="A143" s="201">
        <v>38</v>
      </c>
      <c r="B143" s="204" t="s">
        <v>101</v>
      </c>
      <c r="C143" s="204" t="s">
        <v>102</v>
      </c>
      <c r="D143" s="196"/>
      <c r="E143" s="197"/>
      <c r="F143" s="197"/>
      <c r="G143" s="197"/>
      <c r="H143" s="197"/>
      <c r="I143" s="197"/>
      <c r="J143" s="197"/>
      <c r="K143" s="197"/>
      <c r="L143" s="197"/>
      <c r="M143" s="197"/>
      <c r="N143" s="197"/>
      <c r="O143" s="197"/>
      <c r="P143" s="198"/>
      <c r="Q143" s="4"/>
      <c r="R143" s="4"/>
      <c r="S143" s="4"/>
    </row>
    <row r="144" spans="1:19" ht="108.75" customHeight="1" thickBot="1" x14ac:dyDescent="0.3">
      <c r="A144" s="202"/>
      <c r="B144" s="205"/>
      <c r="C144" s="205"/>
      <c r="D144" s="80" t="s">
        <v>21</v>
      </c>
      <c r="E144" s="43" t="s">
        <v>13</v>
      </c>
      <c r="F144" s="45">
        <v>1</v>
      </c>
      <c r="G144" s="47">
        <v>1011.58</v>
      </c>
      <c r="H144" s="11">
        <v>945.4</v>
      </c>
      <c r="I144" s="47">
        <v>992.67</v>
      </c>
      <c r="J144" s="47"/>
      <c r="K144" s="47"/>
      <c r="L144" s="47"/>
      <c r="M144" s="11">
        <v>1427.47</v>
      </c>
      <c r="N144" s="196">
        <f>AVERAGEA(G144:M144)</f>
        <v>1094.28</v>
      </c>
      <c r="O144" s="198"/>
      <c r="P144" s="74">
        <f>PRODUCT(F144,N144)</f>
        <v>1094.28</v>
      </c>
      <c r="Q144" s="4"/>
      <c r="R144" s="4"/>
      <c r="S144" s="4"/>
    </row>
    <row r="145" spans="1:19" x14ac:dyDescent="0.25">
      <c r="A145" s="188" t="s">
        <v>16</v>
      </c>
      <c r="B145" s="189"/>
      <c r="C145" s="189"/>
      <c r="D145" s="189"/>
      <c r="E145" s="189"/>
      <c r="F145" s="189"/>
      <c r="G145" s="189"/>
      <c r="H145" s="189"/>
      <c r="I145" s="189"/>
      <c r="J145" s="189"/>
      <c r="K145" s="189"/>
      <c r="L145" s="189"/>
      <c r="M145" s="189"/>
      <c r="N145" s="189"/>
      <c r="O145" s="190"/>
      <c r="P145" s="194">
        <f>SUM(P143:P144)</f>
        <v>1094.28</v>
      </c>
      <c r="Q145" s="4"/>
      <c r="R145" s="4"/>
      <c r="S145" s="4"/>
    </row>
    <row r="146" spans="1:19" ht="15.75" thickBot="1" x14ac:dyDescent="0.3">
      <c r="A146" s="191"/>
      <c r="B146" s="192"/>
      <c r="C146" s="192"/>
      <c r="D146" s="192"/>
      <c r="E146" s="192"/>
      <c r="F146" s="192"/>
      <c r="G146" s="192"/>
      <c r="H146" s="192"/>
      <c r="I146" s="192"/>
      <c r="J146" s="192"/>
      <c r="K146" s="192"/>
      <c r="L146" s="192"/>
      <c r="M146" s="192"/>
      <c r="N146" s="192"/>
      <c r="O146" s="193"/>
      <c r="P146" s="195"/>
      <c r="Q146" s="4"/>
      <c r="R146" s="4"/>
      <c r="S146" s="4"/>
    </row>
    <row r="147" spans="1:19" ht="117.75" customHeight="1" thickBot="1" x14ac:dyDescent="0.3">
      <c r="A147" s="42">
        <v>39</v>
      </c>
      <c r="B147" s="44" t="s">
        <v>103</v>
      </c>
      <c r="C147" s="44" t="s">
        <v>104</v>
      </c>
      <c r="D147" s="94" t="s">
        <v>22</v>
      </c>
      <c r="E147" s="46" t="s">
        <v>51</v>
      </c>
      <c r="F147" s="11">
        <v>1</v>
      </c>
      <c r="G147" s="47">
        <v>391.05</v>
      </c>
      <c r="H147" s="11">
        <v>365.47</v>
      </c>
      <c r="I147" s="47">
        <v>383.74</v>
      </c>
      <c r="J147" s="47"/>
      <c r="K147" s="47"/>
      <c r="L147" s="47"/>
      <c r="M147" s="11">
        <v>480</v>
      </c>
      <c r="N147" s="196">
        <f>AVERAGEA(G147:M147)</f>
        <v>405.065</v>
      </c>
      <c r="O147" s="198"/>
      <c r="P147" s="88">
        <f>PRODUCT(F147,N147)</f>
        <v>405.065</v>
      </c>
      <c r="Q147" s="4"/>
      <c r="R147" s="4"/>
      <c r="S147" s="4"/>
    </row>
    <row r="148" spans="1:19" x14ac:dyDescent="0.25">
      <c r="A148" s="188" t="s">
        <v>16</v>
      </c>
      <c r="B148" s="189"/>
      <c r="C148" s="189"/>
      <c r="D148" s="189"/>
      <c r="E148" s="189"/>
      <c r="F148" s="189"/>
      <c r="G148" s="189"/>
      <c r="H148" s="189"/>
      <c r="I148" s="189"/>
      <c r="J148" s="189"/>
      <c r="K148" s="189"/>
      <c r="L148" s="189"/>
      <c r="M148" s="189"/>
      <c r="N148" s="189"/>
      <c r="O148" s="190"/>
      <c r="P148" s="194">
        <f>SUM(P147)</f>
        <v>405.065</v>
      </c>
      <c r="Q148" s="4"/>
      <c r="R148" s="4"/>
      <c r="S148" s="4"/>
    </row>
    <row r="149" spans="1:19" ht="15.75" thickBot="1" x14ac:dyDescent="0.3">
      <c r="A149" s="191"/>
      <c r="B149" s="192"/>
      <c r="C149" s="192"/>
      <c r="D149" s="192"/>
      <c r="E149" s="192"/>
      <c r="F149" s="192"/>
      <c r="G149" s="192"/>
      <c r="H149" s="192"/>
      <c r="I149" s="192"/>
      <c r="J149" s="192"/>
      <c r="K149" s="192"/>
      <c r="L149" s="192"/>
      <c r="M149" s="192"/>
      <c r="N149" s="192"/>
      <c r="O149" s="193"/>
      <c r="P149" s="195"/>
      <c r="Q149" s="4"/>
      <c r="R149" s="4"/>
      <c r="S149" s="4"/>
    </row>
    <row r="150" spans="1:19" ht="40.5" customHeight="1" thickBot="1" x14ac:dyDescent="0.3">
      <c r="A150" s="42">
        <v>40</v>
      </c>
      <c r="B150" s="44" t="s">
        <v>105</v>
      </c>
      <c r="C150" s="44" t="s">
        <v>106</v>
      </c>
      <c r="D150" s="70" t="s">
        <v>20</v>
      </c>
      <c r="E150" s="46" t="s">
        <v>51</v>
      </c>
      <c r="F150" s="11">
        <v>5</v>
      </c>
      <c r="G150" s="47">
        <v>148.57</v>
      </c>
      <c r="H150" s="11">
        <v>138.85</v>
      </c>
      <c r="I150" s="47">
        <v>145.80000000000001</v>
      </c>
      <c r="J150" s="47"/>
      <c r="K150" s="47"/>
      <c r="L150" s="47"/>
      <c r="M150" s="11">
        <v>101.44</v>
      </c>
      <c r="N150" s="196">
        <f>AVERAGEA(G150:M150)</f>
        <v>133.66499999999999</v>
      </c>
      <c r="O150" s="198"/>
      <c r="P150" s="61">
        <f>PRODUCT(F150,N150)</f>
        <v>668.32499999999993</v>
      </c>
      <c r="Q150" s="4"/>
      <c r="R150" s="4"/>
      <c r="S150" s="4"/>
    </row>
    <row r="151" spans="1:19" x14ac:dyDescent="0.25">
      <c r="A151" s="188" t="s">
        <v>16</v>
      </c>
      <c r="B151" s="189"/>
      <c r="C151" s="189"/>
      <c r="D151" s="189"/>
      <c r="E151" s="189"/>
      <c r="F151" s="189"/>
      <c r="G151" s="189"/>
      <c r="H151" s="189"/>
      <c r="I151" s="189"/>
      <c r="J151" s="189"/>
      <c r="K151" s="189"/>
      <c r="L151" s="189"/>
      <c r="M151" s="189"/>
      <c r="N151" s="189"/>
      <c r="O151" s="190"/>
      <c r="P151" s="194">
        <f>SUM(P150)</f>
        <v>668.32499999999993</v>
      </c>
      <c r="Q151" s="4"/>
      <c r="R151" s="4"/>
      <c r="S151" s="4"/>
    </row>
    <row r="152" spans="1:19" ht="15.75" thickBot="1" x14ac:dyDescent="0.3">
      <c r="A152" s="191"/>
      <c r="B152" s="192"/>
      <c r="C152" s="192"/>
      <c r="D152" s="192"/>
      <c r="E152" s="192"/>
      <c r="F152" s="192"/>
      <c r="G152" s="192"/>
      <c r="H152" s="192"/>
      <c r="I152" s="192"/>
      <c r="J152" s="192"/>
      <c r="K152" s="192"/>
      <c r="L152" s="192"/>
      <c r="M152" s="192"/>
      <c r="N152" s="192"/>
      <c r="O152" s="193"/>
      <c r="P152" s="195"/>
      <c r="Q152" s="4"/>
      <c r="R152" s="4"/>
      <c r="S152" s="4"/>
    </row>
    <row r="153" spans="1:19" ht="15.75" thickBot="1" x14ac:dyDescent="0.3">
      <c r="A153" s="201">
        <v>41</v>
      </c>
      <c r="B153" s="204" t="s">
        <v>107</v>
      </c>
      <c r="C153" s="204" t="s">
        <v>108</v>
      </c>
      <c r="D153" s="69" t="s">
        <v>20</v>
      </c>
      <c r="E153" s="46" t="s">
        <v>13</v>
      </c>
      <c r="F153" s="11">
        <v>220</v>
      </c>
      <c r="G153" s="47">
        <v>9.19</v>
      </c>
      <c r="H153" s="11">
        <v>8.59</v>
      </c>
      <c r="I153" s="47">
        <v>6.49</v>
      </c>
      <c r="J153" s="47"/>
      <c r="K153" s="47"/>
      <c r="L153" s="47"/>
      <c r="M153" s="11">
        <v>10</v>
      </c>
      <c r="N153" s="196">
        <f>AVERAGEA(G153:M153)</f>
        <v>8.5675000000000008</v>
      </c>
      <c r="O153" s="198"/>
      <c r="P153" s="61">
        <f t="shared" ref="P153:P154" si="31">PRODUCT(F153,N153)</f>
        <v>1884.8500000000001</v>
      </c>
      <c r="Q153" s="4"/>
      <c r="R153" s="4"/>
      <c r="S153" s="4"/>
    </row>
    <row r="154" spans="1:19" ht="15.75" thickBot="1" x14ac:dyDescent="0.3">
      <c r="A154" s="202"/>
      <c r="B154" s="205"/>
      <c r="C154" s="205"/>
      <c r="D154" s="80" t="s">
        <v>21</v>
      </c>
      <c r="E154" s="46" t="s">
        <v>13</v>
      </c>
      <c r="F154" s="45">
        <v>300</v>
      </c>
      <c r="G154" s="47">
        <v>9.19</v>
      </c>
      <c r="H154" s="11">
        <v>8.59</v>
      </c>
      <c r="I154" s="47">
        <v>6.49</v>
      </c>
      <c r="J154" s="47"/>
      <c r="K154" s="47"/>
      <c r="L154" s="47"/>
      <c r="M154" s="11">
        <v>10</v>
      </c>
      <c r="N154" s="196">
        <f t="shared" ref="N154:N155" si="32">AVERAGEA(G154:M154)</f>
        <v>8.5675000000000008</v>
      </c>
      <c r="O154" s="198"/>
      <c r="P154" s="74">
        <f t="shared" si="31"/>
        <v>2570.2500000000005</v>
      </c>
      <c r="Q154" s="4"/>
      <c r="R154" s="4"/>
      <c r="S154" s="4"/>
    </row>
    <row r="155" spans="1:19" ht="51" customHeight="1" thickBot="1" x14ac:dyDescent="0.3">
      <c r="A155" s="203"/>
      <c r="B155" s="206"/>
      <c r="C155" s="206"/>
      <c r="D155" s="87" t="s">
        <v>22</v>
      </c>
      <c r="E155" s="46" t="s">
        <v>13</v>
      </c>
      <c r="F155" s="7">
        <v>100</v>
      </c>
      <c r="G155" s="47">
        <v>9.19</v>
      </c>
      <c r="H155" s="11">
        <v>8.59</v>
      </c>
      <c r="I155" s="47">
        <v>6.49</v>
      </c>
      <c r="J155" s="47"/>
      <c r="K155" s="47"/>
      <c r="L155" s="47"/>
      <c r="M155" s="11">
        <v>10</v>
      </c>
      <c r="N155" s="196">
        <f t="shared" si="32"/>
        <v>8.5675000000000008</v>
      </c>
      <c r="O155" s="198"/>
      <c r="P155" s="88">
        <f>PRODUCT(F155,N155)</f>
        <v>856.75000000000011</v>
      </c>
      <c r="Q155" s="4"/>
      <c r="R155" s="4"/>
      <c r="S155" s="4"/>
    </row>
    <row r="156" spans="1:19" x14ac:dyDescent="0.25">
      <c r="A156" s="188" t="s">
        <v>16</v>
      </c>
      <c r="B156" s="189"/>
      <c r="C156" s="189"/>
      <c r="D156" s="189"/>
      <c r="E156" s="189"/>
      <c r="F156" s="189"/>
      <c r="G156" s="189"/>
      <c r="H156" s="189"/>
      <c r="I156" s="189"/>
      <c r="J156" s="189"/>
      <c r="K156" s="189"/>
      <c r="L156" s="189"/>
      <c r="M156" s="189"/>
      <c r="N156" s="189"/>
      <c r="O156" s="190"/>
      <c r="P156" s="194">
        <f>SUM(P153:P155)</f>
        <v>5311.85</v>
      </c>
      <c r="Q156" s="4"/>
      <c r="R156" s="4"/>
      <c r="S156" s="4"/>
    </row>
    <row r="157" spans="1:19" ht="15.75" thickBot="1" x14ac:dyDescent="0.3">
      <c r="A157" s="191"/>
      <c r="B157" s="192"/>
      <c r="C157" s="192"/>
      <c r="D157" s="192"/>
      <c r="E157" s="192"/>
      <c r="F157" s="192"/>
      <c r="G157" s="192"/>
      <c r="H157" s="192"/>
      <c r="I157" s="192"/>
      <c r="J157" s="192"/>
      <c r="K157" s="192"/>
      <c r="L157" s="192"/>
      <c r="M157" s="192"/>
      <c r="N157" s="192"/>
      <c r="O157" s="193"/>
      <c r="P157" s="195"/>
      <c r="Q157" s="4"/>
      <c r="R157" s="4"/>
      <c r="S157" s="4"/>
    </row>
    <row r="158" spans="1:19" ht="51.75" thickBot="1" x14ac:dyDescent="0.3">
      <c r="A158" s="43">
        <v>42</v>
      </c>
      <c r="B158" s="45" t="s">
        <v>109</v>
      </c>
      <c r="C158" s="45" t="s">
        <v>110</v>
      </c>
      <c r="D158" s="60" t="s">
        <v>20</v>
      </c>
      <c r="E158" s="1" t="s">
        <v>25</v>
      </c>
      <c r="F158" s="1">
        <v>1</v>
      </c>
      <c r="G158" s="1">
        <v>405.42</v>
      </c>
      <c r="H158" s="1">
        <v>378.9</v>
      </c>
      <c r="I158" s="1">
        <v>397.85</v>
      </c>
      <c r="J158" s="1"/>
      <c r="K158" s="2"/>
      <c r="L158" s="1"/>
      <c r="M158" s="3">
        <v>2246.56</v>
      </c>
      <c r="N158" s="186">
        <f>AVERAGEA(G158:M158)</f>
        <v>857.1825</v>
      </c>
      <c r="O158" s="187"/>
      <c r="P158" s="61">
        <f>PRODUCT(F158,N158)</f>
        <v>857.1825</v>
      </c>
      <c r="Q158" s="4"/>
      <c r="R158" s="4"/>
      <c r="S158" s="4"/>
    </row>
    <row r="159" spans="1:19" x14ac:dyDescent="0.25">
      <c r="A159" s="188" t="s">
        <v>16</v>
      </c>
      <c r="B159" s="189"/>
      <c r="C159" s="189"/>
      <c r="D159" s="189"/>
      <c r="E159" s="189"/>
      <c r="F159" s="189"/>
      <c r="G159" s="189"/>
      <c r="H159" s="189"/>
      <c r="I159" s="189"/>
      <c r="J159" s="189"/>
      <c r="K159" s="189"/>
      <c r="L159" s="189"/>
      <c r="M159" s="189"/>
      <c r="N159" s="189"/>
      <c r="O159" s="190"/>
      <c r="P159" s="194">
        <f>SUM(P158)</f>
        <v>857.1825</v>
      </c>
      <c r="Q159" s="4"/>
      <c r="R159" s="4"/>
      <c r="S159" s="4"/>
    </row>
    <row r="160" spans="1:19" ht="15.75" thickBot="1" x14ac:dyDescent="0.3">
      <c r="A160" s="191"/>
      <c r="B160" s="192"/>
      <c r="C160" s="192"/>
      <c r="D160" s="192"/>
      <c r="E160" s="192"/>
      <c r="F160" s="192"/>
      <c r="G160" s="192"/>
      <c r="H160" s="192"/>
      <c r="I160" s="192"/>
      <c r="J160" s="192"/>
      <c r="K160" s="192"/>
      <c r="L160" s="192"/>
      <c r="M160" s="192"/>
      <c r="N160" s="192"/>
      <c r="O160" s="193"/>
      <c r="P160" s="195"/>
      <c r="Q160" s="4"/>
      <c r="R160" s="4"/>
      <c r="S160" s="4"/>
    </row>
    <row r="161" spans="1:19" ht="15.75" thickBot="1" x14ac:dyDescent="0.3">
      <c r="A161" s="201">
        <v>43</v>
      </c>
      <c r="B161" s="204" t="s">
        <v>111</v>
      </c>
      <c r="C161" s="204" t="s">
        <v>112</v>
      </c>
      <c r="D161" s="69" t="s">
        <v>20</v>
      </c>
      <c r="E161" s="46" t="s">
        <v>51</v>
      </c>
      <c r="F161" s="11">
        <v>10</v>
      </c>
      <c r="G161" s="47">
        <v>51.17</v>
      </c>
      <c r="H161" s="11">
        <v>47.82</v>
      </c>
      <c r="I161" s="47">
        <v>50.21</v>
      </c>
      <c r="J161" s="47"/>
      <c r="K161" s="47"/>
      <c r="L161" s="47"/>
      <c r="M161" s="11">
        <v>83.61</v>
      </c>
      <c r="N161" s="196">
        <f>AVERAGEA(G161:M161)</f>
        <v>58.202500000000001</v>
      </c>
      <c r="O161" s="198"/>
      <c r="P161" s="61">
        <f t="shared" ref="P161:P162" si="33">PRODUCT(F161,N161)</f>
        <v>582.02499999999998</v>
      </c>
      <c r="Q161" s="4"/>
      <c r="R161" s="4"/>
      <c r="S161" s="4"/>
    </row>
    <row r="162" spans="1:19" ht="15.75" thickBot="1" x14ac:dyDescent="0.3">
      <c r="A162" s="202"/>
      <c r="B162" s="205"/>
      <c r="C162" s="205"/>
      <c r="D162" s="80" t="s">
        <v>21</v>
      </c>
      <c r="E162" s="46" t="s">
        <v>51</v>
      </c>
      <c r="F162" s="45">
        <v>15</v>
      </c>
      <c r="G162" s="47">
        <v>51.17</v>
      </c>
      <c r="H162" s="11">
        <v>47.82</v>
      </c>
      <c r="I162" s="47">
        <v>50.21</v>
      </c>
      <c r="J162" s="47"/>
      <c r="K162" s="47"/>
      <c r="L162" s="47"/>
      <c r="M162" s="11">
        <v>83.61</v>
      </c>
      <c r="N162" s="196">
        <f t="shared" ref="N162:N163" si="34">AVERAGEA(G162:M162)</f>
        <v>58.202500000000001</v>
      </c>
      <c r="O162" s="198"/>
      <c r="P162" s="74">
        <f t="shared" si="33"/>
        <v>873.03750000000002</v>
      </c>
      <c r="Q162" s="4"/>
      <c r="R162" s="4"/>
      <c r="S162" s="4"/>
    </row>
    <row r="163" spans="1:19" ht="15.75" thickBot="1" x14ac:dyDescent="0.3">
      <c r="A163" s="203"/>
      <c r="B163" s="206"/>
      <c r="C163" s="206"/>
      <c r="D163" s="87" t="s">
        <v>22</v>
      </c>
      <c r="E163" s="46" t="s">
        <v>51</v>
      </c>
      <c r="F163" s="7">
        <v>10</v>
      </c>
      <c r="G163" s="47">
        <v>51.17</v>
      </c>
      <c r="H163" s="11">
        <v>47.82</v>
      </c>
      <c r="I163" s="47">
        <v>50.21</v>
      </c>
      <c r="J163" s="47"/>
      <c r="K163" s="47"/>
      <c r="L163" s="47"/>
      <c r="M163" s="11">
        <v>83.61</v>
      </c>
      <c r="N163" s="196">
        <f t="shared" si="34"/>
        <v>58.202500000000001</v>
      </c>
      <c r="O163" s="198"/>
      <c r="P163" s="88">
        <f>PRODUCT(F163,N163)</f>
        <v>582.02499999999998</v>
      </c>
      <c r="Q163" s="4"/>
      <c r="R163" s="4"/>
      <c r="S163" s="4"/>
    </row>
    <row r="164" spans="1:19" x14ac:dyDescent="0.25">
      <c r="A164" s="188" t="s">
        <v>16</v>
      </c>
      <c r="B164" s="189"/>
      <c r="C164" s="189"/>
      <c r="D164" s="189"/>
      <c r="E164" s="189"/>
      <c r="F164" s="189"/>
      <c r="G164" s="189"/>
      <c r="H164" s="189"/>
      <c r="I164" s="189"/>
      <c r="J164" s="189"/>
      <c r="K164" s="189"/>
      <c r="L164" s="189"/>
      <c r="M164" s="189"/>
      <c r="N164" s="189"/>
      <c r="O164" s="190"/>
      <c r="P164" s="194">
        <f>SUM(P161:P163)</f>
        <v>2037.0875000000001</v>
      </c>
      <c r="Q164" s="4"/>
      <c r="R164" s="4"/>
      <c r="S164" s="4"/>
    </row>
    <row r="165" spans="1:19" ht="15.75" thickBot="1" x14ac:dyDescent="0.3">
      <c r="A165" s="191"/>
      <c r="B165" s="192"/>
      <c r="C165" s="192"/>
      <c r="D165" s="192"/>
      <c r="E165" s="192"/>
      <c r="F165" s="192"/>
      <c r="G165" s="192"/>
      <c r="H165" s="192"/>
      <c r="I165" s="192"/>
      <c r="J165" s="192"/>
      <c r="K165" s="192"/>
      <c r="L165" s="192"/>
      <c r="M165" s="192"/>
      <c r="N165" s="192"/>
      <c r="O165" s="193"/>
      <c r="P165" s="195"/>
      <c r="Q165" s="4"/>
      <c r="R165" s="4"/>
      <c r="S165" s="4"/>
    </row>
    <row r="166" spans="1:19" ht="26.25" thickBot="1" x14ac:dyDescent="0.3">
      <c r="A166" s="43">
        <v>44</v>
      </c>
      <c r="B166" s="45" t="s">
        <v>113</v>
      </c>
      <c r="C166" s="45" t="s">
        <v>114</v>
      </c>
      <c r="D166" s="60" t="s">
        <v>20</v>
      </c>
      <c r="E166" s="1" t="s">
        <v>13</v>
      </c>
      <c r="F166" s="1">
        <v>5</v>
      </c>
      <c r="G166" s="1">
        <v>124.78</v>
      </c>
      <c r="H166" s="1">
        <v>116.61</v>
      </c>
      <c r="I166" s="1">
        <v>122.45</v>
      </c>
      <c r="J166" s="1"/>
      <c r="K166" s="2"/>
      <c r="L166" s="1"/>
      <c r="M166" s="3">
        <v>151.72999999999999</v>
      </c>
      <c r="N166" s="186">
        <f>AVERAGEA(G166:M166)</f>
        <v>128.89249999999998</v>
      </c>
      <c r="O166" s="187"/>
      <c r="P166" s="61">
        <f>PRODUCT(F166,N166)</f>
        <v>644.46249999999986</v>
      </c>
      <c r="Q166" s="4"/>
      <c r="R166" s="4"/>
      <c r="S166" s="4"/>
    </row>
    <row r="167" spans="1:19" x14ac:dyDescent="0.25">
      <c r="A167" s="188" t="s">
        <v>16</v>
      </c>
      <c r="B167" s="189"/>
      <c r="C167" s="189"/>
      <c r="D167" s="189"/>
      <c r="E167" s="189"/>
      <c r="F167" s="189"/>
      <c r="G167" s="189"/>
      <c r="H167" s="189"/>
      <c r="I167" s="189"/>
      <c r="J167" s="189"/>
      <c r="K167" s="189"/>
      <c r="L167" s="189"/>
      <c r="M167" s="189"/>
      <c r="N167" s="189"/>
      <c r="O167" s="190"/>
      <c r="P167" s="194">
        <f>SUM(P166)</f>
        <v>644.46249999999986</v>
      </c>
      <c r="Q167" s="4"/>
      <c r="R167" s="4"/>
      <c r="S167" s="4"/>
    </row>
    <row r="168" spans="1:19" ht="15.75" thickBot="1" x14ac:dyDescent="0.3">
      <c r="A168" s="191"/>
      <c r="B168" s="192"/>
      <c r="C168" s="192"/>
      <c r="D168" s="192"/>
      <c r="E168" s="192"/>
      <c r="F168" s="192"/>
      <c r="G168" s="192"/>
      <c r="H168" s="192"/>
      <c r="I168" s="192"/>
      <c r="J168" s="192"/>
      <c r="K168" s="192"/>
      <c r="L168" s="192"/>
      <c r="M168" s="192"/>
      <c r="N168" s="192"/>
      <c r="O168" s="193"/>
      <c r="P168" s="195"/>
      <c r="Q168" s="4"/>
      <c r="R168" s="4"/>
      <c r="S168" s="4"/>
    </row>
    <row r="169" spans="1:19" ht="201.75" customHeight="1" thickBot="1" x14ac:dyDescent="0.3">
      <c r="A169" s="43">
        <v>45</v>
      </c>
      <c r="B169" s="45" t="s">
        <v>115</v>
      </c>
      <c r="C169" s="45" t="s">
        <v>116</v>
      </c>
      <c r="D169" s="120" t="s">
        <v>117</v>
      </c>
      <c r="E169" s="1" t="s">
        <v>13</v>
      </c>
      <c r="F169" s="1">
        <v>1</v>
      </c>
      <c r="G169" s="1">
        <v>1102.6099999999999</v>
      </c>
      <c r="H169" s="1">
        <v>1030.47</v>
      </c>
      <c r="I169" s="1">
        <v>1082</v>
      </c>
      <c r="J169" s="1"/>
      <c r="K169" s="2"/>
      <c r="L169" s="1"/>
      <c r="M169" s="3">
        <v>1091.58</v>
      </c>
      <c r="N169" s="186">
        <f>AVERAGEA(G169:M169)</f>
        <v>1076.665</v>
      </c>
      <c r="O169" s="187"/>
      <c r="P169" s="121">
        <f>PRODUCT(F169,N169)</f>
        <v>1076.665</v>
      </c>
      <c r="Q169" s="4"/>
      <c r="R169" s="4"/>
      <c r="S169" s="4"/>
    </row>
    <row r="170" spans="1:19" x14ac:dyDescent="0.25">
      <c r="A170" s="188" t="s">
        <v>16</v>
      </c>
      <c r="B170" s="189"/>
      <c r="C170" s="189"/>
      <c r="D170" s="189"/>
      <c r="E170" s="189"/>
      <c r="F170" s="189"/>
      <c r="G170" s="189"/>
      <c r="H170" s="189"/>
      <c r="I170" s="189"/>
      <c r="J170" s="189"/>
      <c r="K170" s="189"/>
      <c r="L170" s="189"/>
      <c r="M170" s="189"/>
      <c r="N170" s="189"/>
      <c r="O170" s="190"/>
      <c r="P170" s="194">
        <f>SUM(P169)</f>
        <v>1076.665</v>
      </c>
      <c r="Q170" s="4"/>
      <c r="R170" s="4"/>
      <c r="S170" s="4"/>
    </row>
    <row r="171" spans="1:19" ht="15.75" thickBot="1" x14ac:dyDescent="0.3">
      <c r="A171" s="191"/>
      <c r="B171" s="192"/>
      <c r="C171" s="192"/>
      <c r="D171" s="192"/>
      <c r="E171" s="192"/>
      <c r="F171" s="192"/>
      <c r="G171" s="192"/>
      <c r="H171" s="192"/>
      <c r="I171" s="192"/>
      <c r="J171" s="192"/>
      <c r="K171" s="192"/>
      <c r="L171" s="192"/>
      <c r="M171" s="192"/>
      <c r="N171" s="192"/>
      <c r="O171" s="193"/>
      <c r="P171" s="195"/>
      <c r="Q171" s="4"/>
      <c r="R171" s="4"/>
      <c r="S171" s="4"/>
    </row>
    <row r="172" spans="1:19" ht="15.75" thickBot="1" x14ac:dyDescent="0.3">
      <c r="A172" s="201">
        <v>46</v>
      </c>
      <c r="B172" s="204" t="s">
        <v>118</v>
      </c>
      <c r="C172" s="204" t="s">
        <v>119</v>
      </c>
      <c r="D172" s="69" t="s">
        <v>20</v>
      </c>
      <c r="E172" s="46" t="s">
        <v>13</v>
      </c>
      <c r="F172" s="11">
        <v>50</v>
      </c>
      <c r="G172" s="47">
        <v>6.83</v>
      </c>
      <c r="H172" s="11">
        <v>6.38</v>
      </c>
      <c r="I172" s="47">
        <v>6.7</v>
      </c>
      <c r="J172" s="47"/>
      <c r="K172" s="47"/>
      <c r="L172" s="47"/>
      <c r="M172" s="11">
        <v>13.5</v>
      </c>
      <c r="N172" s="196">
        <f>AVERAGEA(G172:M172)</f>
        <v>8.3524999999999991</v>
      </c>
      <c r="O172" s="198"/>
      <c r="P172" s="61">
        <f t="shared" ref="P172:P173" si="35">PRODUCT(F172,N172)</f>
        <v>417.62499999999994</v>
      </c>
      <c r="Q172" s="4"/>
      <c r="R172" s="4"/>
      <c r="S172" s="4"/>
    </row>
    <row r="173" spans="1:19" ht="15.75" thickBot="1" x14ac:dyDescent="0.3">
      <c r="A173" s="202"/>
      <c r="B173" s="205"/>
      <c r="C173" s="205"/>
      <c r="D173" s="80" t="s">
        <v>21</v>
      </c>
      <c r="E173" s="46" t="s">
        <v>13</v>
      </c>
      <c r="F173" s="45">
        <v>100</v>
      </c>
      <c r="G173" s="47">
        <v>6.83</v>
      </c>
      <c r="H173" s="11">
        <v>6.38</v>
      </c>
      <c r="I173" s="47">
        <v>6.7</v>
      </c>
      <c r="J173" s="47"/>
      <c r="K173" s="47"/>
      <c r="L173" s="47"/>
      <c r="M173" s="11">
        <v>13.5</v>
      </c>
      <c r="N173" s="196">
        <f t="shared" ref="N173:N174" si="36">AVERAGEA(G173:M173)</f>
        <v>8.3524999999999991</v>
      </c>
      <c r="O173" s="198"/>
      <c r="P173" s="74">
        <f t="shared" si="35"/>
        <v>835.24999999999989</v>
      </c>
      <c r="Q173" s="4"/>
      <c r="R173" s="4"/>
      <c r="S173" s="4"/>
    </row>
    <row r="174" spans="1:19" ht="42.75" customHeight="1" thickBot="1" x14ac:dyDescent="0.3">
      <c r="A174" s="203"/>
      <c r="B174" s="206"/>
      <c r="C174" s="206"/>
      <c r="D174" s="87" t="s">
        <v>22</v>
      </c>
      <c r="E174" s="11" t="s">
        <v>13</v>
      </c>
      <c r="F174" s="1">
        <v>40</v>
      </c>
      <c r="G174" s="47">
        <v>6.83</v>
      </c>
      <c r="H174" s="11">
        <v>6.38</v>
      </c>
      <c r="I174" s="47">
        <v>6.7</v>
      </c>
      <c r="J174" s="47"/>
      <c r="K174" s="47"/>
      <c r="L174" s="47"/>
      <c r="M174" s="11">
        <v>13.5</v>
      </c>
      <c r="N174" s="196">
        <f t="shared" si="36"/>
        <v>8.3524999999999991</v>
      </c>
      <c r="O174" s="198"/>
      <c r="P174" s="88">
        <f>PRODUCT(F174,N174)</f>
        <v>334.09999999999997</v>
      </c>
      <c r="Q174" s="4"/>
      <c r="R174" s="4"/>
      <c r="S174" s="4"/>
    </row>
    <row r="175" spans="1:19" x14ac:dyDescent="0.25">
      <c r="A175" s="188" t="s">
        <v>16</v>
      </c>
      <c r="B175" s="189"/>
      <c r="C175" s="189"/>
      <c r="D175" s="189"/>
      <c r="E175" s="189"/>
      <c r="F175" s="189"/>
      <c r="G175" s="189"/>
      <c r="H175" s="189"/>
      <c r="I175" s="189"/>
      <c r="J175" s="189"/>
      <c r="K175" s="189"/>
      <c r="L175" s="189"/>
      <c r="M175" s="189"/>
      <c r="N175" s="189"/>
      <c r="O175" s="190"/>
      <c r="P175" s="194">
        <f>SUM(P172:P174)</f>
        <v>1586.9749999999997</v>
      </c>
      <c r="Q175" s="4"/>
      <c r="R175" s="4"/>
      <c r="S175" s="4"/>
    </row>
    <row r="176" spans="1:19" ht="15.75" thickBot="1" x14ac:dyDescent="0.3">
      <c r="A176" s="191"/>
      <c r="B176" s="192"/>
      <c r="C176" s="192"/>
      <c r="D176" s="192"/>
      <c r="E176" s="192"/>
      <c r="F176" s="192"/>
      <c r="G176" s="192"/>
      <c r="H176" s="192"/>
      <c r="I176" s="192"/>
      <c r="J176" s="192"/>
      <c r="K176" s="192"/>
      <c r="L176" s="192"/>
      <c r="M176" s="192"/>
      <c r="N176" s="192"/>
      <c r="O176" s="193"/>
      <c r="P176" s="195"/>
      <c r="Q176" s="4"/>
      <c r="R176" s="4"/>
      <c r="S176" s="4"/>
    </row>
    <row r="177" spans="1:19" ht="15.75" thickBot="1" x14ac:dyDescent="0.3">
      <c r="A177" s="201">
        <v>47</v>
      </c>
      <c r="B177" s="204" t="s">
        <v>120</v>
      </c>
      <c r="C177" s="204" t="s">
        <v>121</v>
      </c>
      <c r="D177" s="69" t="s">
        <v>20</v>
      </c>
      <c r="E177" s="46" t="s">
        <v>13</v>
      </c>
      <c r="F177" s="11">
        <v>6</v>
      </c>
      <c r="G177" s="47">
        <v>164.59</v>
      </c>
      <c r="H177" s="11">
        <v>153.82</v>
      </c>
      <c r="I177" s="47">
        <v>161.51</v>
      </c>
      <c r="J177" s="47"/>
      <c r="K177" s="47"/>
      <c r="L177" s="47"/>
      <c r="M177" s="11">
        <v>106.16</v>
      </c>
      <c r="N177" s="196">
        <f>AVERAGEA(G177:M177)</f>
        <v>146.51999999999998</v>
      </c>
      <c r="O177" s="198"/>
      <c r="P177" s="61">
        <f>PRODUCT(F177,N177)</f>
        <v>879.11999999999989</v>
      </c>
      <c r="Q177" s="4"/>
      <c r="R177" s="4"/>
      <c r="S177" s="4"/>
    </row>
    <row r="178" spans="1:19" ht="15.75" thickBot="1" x14ac:dyDescent="0.3">
      <c r="A178" s="202"/>
      <c r="B178" s="205"/>
      <c r="C178" s="205"/>
      <c r="D178" s="80" t="s">
        <v>21</v>
      </c>
      <c r="E178" s="43" t="s">
        <v>13</v>
      </c>
      <c r="F178" s="45">
        <v>30</v>
      </c>
      <c r="G178" s="47">
        <v>164.59</v>
      </c>
      <c r="H178" s="11">
        <v>153.82</v>
      </c>
      <c r="I178" s="47">
        <v>161.51</v>
      </c>
      <c r="J178" s="47"/>
      <c r="K178" s="47"/>
      <c r="L178" s="47"/>
      <c r="M178" s="11">
        <v>106.16</v>
      </c>
      <c r="N178" s="196">
        <f t="shared" ref="N178:N179" si="37">AVERAGEA(G178:M178)</f>
        <v>146.51999999999998</v>
      </c>
      <c r="O178" s="198"/>
      <c r="P178" s="74">
        <f>PRODUCT(F178,N178)</f>
        <v>4395.5999999999995</v>
      </c>
      <c r="Q178" s="4"/>
      <c r="R178" s="4"/>
      <c r="S178" s="4"/>
    </row>
    <row r="179" spans="1:19" ht="44.25" customHeight="1" thickBot="1" x14ac:dyDescent="0.3">
      <c r="A179" s="203"/>
      <c r="B179" s="206"/>
      <c r="C179" s="206"/>
      <c r="D179" s="87" t="s">
        <v>22</v>
      </c>
      <c r="E179" s="1" t="s">
        <v>13</v>
      </c>
      <c r="F179" s="1">
        <v>15</v>
      </c>
      <c r="G179" s="47">
        <v>164.59</v>
      </c>
      <c r="H179" s="11">
        <v>153.82</v>
      </c>
      <c r="I179" s="47">
        <v>161.51</v>
      </c>
      <c r="J179" s="47"/>
      <c r="K179" s="47"/>
      <c r="L179" s="47"/>
      <c r="M179" s="11">
        <v>106.16</v>
      </c>
      <c r="N179" s="196">
        <f t="shared" si="37"/>
        <v>146.51999999999998</v>
      </c>
      <c r="O179" s="198"/>
      <c r="P179" s="88">
        <f>PRODUCT(F179,N179)</f>
        <v>2197.7999999999997</v>
      </c>
      <c r="Q179" s="4"/>
      <c r="R179" s="4"/>
      <c r="S179" s="4"/>
    </row>
    <row r="180" spans="1:19" x14ac:dyDescent="0.25">
      <c r="A180" s="188" t="s">
        <v>16</v>
      </c>
      <c r="B180" s="189"/>
      <c r="C180" s="189"/>
      <c r="D180" s="189"/>
      <c r="E180" s="189"/>
      <c r="F180" s="189"/>
      <c r="G180" s="189"/>
      <c r="H180" s="189"/>
      <c r="I180" s="189"/>
      <c r="J180" s="189"/>
      <c r="K180" s="189"/>
      <c r="L180" s="189"/>
      <c r="M180" s="189"/>
      <c r="N180" s="189"/>
      <c r="O180" s="190"/>
      <c r="P180" s="194">
        <f>SUM(P177:P179)</f>
        <v>7472.5199999999986</v>
      </c>
      <c r="Q180" s="4"/>
      <c r="R180" s="4"/>
      <c r="S180" s="4"/>
    </row>
    <row r="181" spans="1:19" ht="15.75" thickBot="1" x14ac:dyDescent="0.3">
      <c r="A181" s="191"/>
      <c r="B181" s="192"/>
      <c r="C181" s="192"/>
      <c r="D181" s="192"/>
      <c r="E181" s="192"/>
      <c r="F181" s="192"/>
      <c r="G181" s="192"/>
      <c r="H181" s="192"/>
      <c r="I181" s="192"/>
      <c r="J181" s="192"/>
      <c r="K181" s="192"/>
      <c r="L181" s="192"/>
      <c r="M181" s="192"/>
      <c r="N181" s="192"/>
      <c r="O181" s="193"/>
      <c r="P181" s="195"/>
      <c r="Q181" s="4"/>
      <c r="R181" s="4"/>
      <c r="S181" s="4"/>
    </row>
    <row r="182" spans="1:19" ht="64.5" thickBot="1" x14ac:dyDescent="0.3">
      <c r="A182" s="43">
        <v>48</v>
      </c>
      <c r="B182" s="45" t="s">
        <v>122</v>
      </c>
      <c r="C182" s="45" t="s">
        <v>123</v>
      </c>
      <c r="D182" s="73" t="s">
        <v>21</v>
      </c>
      <c r="E182" s="1" t="s">
        <v>13</v>
      </c>
      <c r="F182" s="1">
        <v>5</v>
      </c>
      <c r="G182" s="1">
        <v>179.39</v>
      </c>
      <c r="H182" s="1">
        <v>167.65</v>
      </c>
      <c r="I182" s="1">
        <v>176.03</v>
      </c>
      <c r="J182" s="1"/>
      <c r="K182" s="2"/>
      <c r="L182" s="1"/>
      <c r="M182" s="3">
        <v>275.01</v>
      </c>
      <c r="N182" s="186">
        <f>AVERAGEA(G182:M182)</f>
        <v>199.51999999999998</v>
      </c>
      <c r="O182" s="187"/>
      <c r="P182" s="74">
        <f>PRODUCT(F182,N182)</f>
        <v>997.59999999999991</v>
      </c>
      <c r="Q182" s="4"/>
      <c r="R182" s="4"/>
      <c r="S182" s="4"/>
    </row>
    <row r="183" spans="1:19" x14ac:dyDescent="0.25">
      <c r="A183" s="188" t="s">
        <v>16</v>
      </c>
      <c r="B183" s="189"/>
      <c r="C183" s="189"/>
      <c r="D183" s="189"/>
      <c r="E183" s="189"/>
      <c r="F183" s="189"/>
      <c r="G183" s="189"/>
      <c r="H183" s="189"/>
      <c r="I183" s="189"/>
      <c r="J183" s="189"/>
      <c r="K183" s="189"/>
      <c r="L183" s="189"/>
      <c r="M183" s="189"/>
      <c r="N183" s="189"/>
      <c r="O183" s="190"/>
      <c r="P183" s="194">
        <f>SUM(P182)</f>
        <v>997.59999999999991</v>
      </c>
      <c r="Q183" s="4"/>
      <c r="R183" s="4"/>
      <c r="S183" s="4"/>
    </row>
    <row r="184" spans="1:19" ht="15.75" thickBot="1" x14ac:dyDescent="0.3">
      <c r="A184" s="191"/>
      <c r="B184" s="192"/>
      <c r="C184" s="192"/>
      <c r="D184" s="192"/>
      <c r="E184" s="192"/>
      <c r="F184" s="192"/>
      <c r="G184" s="192"/>
      <c r="H184" s="192"/>
      <c r="I184" s="192"/>
      <c r="J184" s="192"/>
      <c r="K184" s="192"/>
      <c r="L184" s="192"/>
      <c r="M184" s="192"/>
      <c r="N184" s="192"/>
      <c r="O184" s="193"/>
      <c r="P184" s="195"/>
      <c r="Q184" s="4"/>
      <c r="R184" s="4"/>
      <c r="S184" s="4"/>
    </row>
    <row r="185" spans="1:19" ht="51.75" thickBot="1" x14ac:dyDescent="0.3">
      <c r="A185" s="43">
        <v>49</v>
      </c>
      <c r="B185" s="45" t="s">
        <v>124</v>
      </c>
      <c r="C185" s="45" t="s">
        <v>125</v>
      </c>
      <c r="D185" s="73" t="s">
        <v>21</v>
      </c>
      <c r="E185" s="1" t="s">
        <v>13</v>
      </c>
      <c r="F185" s="1">
        <v>100</v>
      </c>
      <c r="G185" s="1">
        <v>9.48</v>
      </c>
      <c r="H185" s="1">
        <v>8.86</v>
      </c>
      <c r="I185" s="1">
        <v>9.3000000000000007</v>
      </c>
      <c r="J185" s="1"/>
      <c r="K185" s="2"/>
      <c r="L185" s="1"/>
      <c r="M185" s="3">
        <v>16.37</v>
      </c>
      <c r="N185" s="186">
        <f>AVERAGEA(G185:M185)</f>
        <v>11.002500000000001</v>
      </c>
      <c r="O185" s="187"/>
      <c r="P185" s="74">
        <f>PRODUCT(F185,N185)</f>
        <v>1100.2500000000002</v>
      </c>
      <c r="Q185" s="4"/>
      <c r="R185" s="4"/>
      <c r="S185" s="4"/>
    </row>
    <row r="186" spans="1:19" x14ac:dyDescent="0.25">
      <c r="A186" s="188" t="s">
        <v>16</v>
      </c>
      <c r="B186" s="189"/>
      <c r="C186" s="189"/>
      <c r="D186" s="189"/>
      <c r="E186" s="189"/>
      <c r="F186" s="189"/>
      <c r="G186" s="189"/>
      <c r="H186" s="189"/>
      <c r="I186" s="189"/>
      <c r="J186" s="189"/>
      <c r="K186" s="189"/>
      <c r="L186" s="189"/>
      <c r="M186" s="189"/>
      <c r="N186" s="189"/>
      <c r="O186" s="190"/>
      <c r="P186" s="194">
        <f>SUM(P185)</f>
        <v>1100.2500000000002</v>
      </c>
      <c r="Q186" s="4"/>
      <c r="R186" s="4"/>
      <c r="S186" s="4"/>
    </row>
    <row r="187" spans="1:19" ht="15.75" thickBot="1" x14ac:dyDescent="0.3">
      <c r="A187" s="191"/>
      <c r="B187" s="192"/>
      <c r="C187" s="192"/>
      <c r="D187" s="192"/>
      <c r="E187" s="192"/>
      <c r="F187" s="192"/>
      <c r="G187" s="192"/>
      <c r="H187" s="192"/>
      <c r="I187" s="192"/>
      <c r="J187" s="192"/>
      <c r="K187" s="192"/>
      <c r="L187" s="192"/>
      <c r="M187" s="192"/>
      <c r="N187" s="192"/>
      <c r="O187" s="193"/>
      <c r="P187" s="195"/>
      <c r="Q187" s="4"/>
      <c r="R187" s="4"/>
      <c r="S187" s="4"/>
    </row>
    <row r="188" spans="1:19" ht="32.25" customHeight="1" thickBot="1" x14ac:dyDescent="0.3">
      <c r="A188" s="202">
        <v>50</v>
      </c>
      <c r="B188" s="205" t="s">
        <v>126</v>
      </c>
      <c r="C188" s="205" t="s">
        <v>127</v>
      </c>
      <c r="D188" s="80" t="s">
        <v>21</v>
      </c>
      <c r="E188" s="43" t="s">
        <v>13</v>
      </c>
      <c r="F188" s="45">
        <v>30</v>
      </c>
      <c r="G188" s="48">
        <v>14.1</v>
      </c>
      <c r="H188" s="45">
        <v>13.18</v>
      </c>
      <c r="I188" s="48">
        <v>13.84</v>
      </c>
      <c r="J188" s="48"/>
      <c r="K188" s="48"/>
      <c r="L188" s="48"/>
      <c r="M188" s="45">
        <v>55</v>
      </c>
      <c r="N188" s="196">
        <f>AVERAGEA(G188:M188)</f>
        <v>24.03</v>
      </c>
      <c r="O188" s="198"/>
      <c r="P188" s="74">
        <f>PRODUCT(F188,N188)</f>
        <v>720.90000000000009</v>
      </c>
      <c r="Q188" s="4"/>
      <c r="R188" s="4"/>
      <c r="S188" s="4"/>
    </row>
    <row r="189" spans="1:19" ht="150" customHeight="1" thickBot="1" x14ac:dyDescent="0.3">
      <c r="A189" s="203"/>
      <c r="B189" s="206"/>
      <c r="C189" s="206"/>
      <c r="D189" s="87" t="s">
        <v>22</v>
      </c>
      <c r="E189" s="1" t="s">
        <v>13</v>
      </c>
      <c r="F189" s="1">
        <v>15</v>
      </c>
      <c r="G189" s="48">
        <v>14.1</v>
      </c>
      <c r="H189" s="45">
        <v>13.18</v>
      </c>
      <c r="I189" s="48">
        <v>13.84</v>
      </c>
      <c r="J189" s="48"/>
      <c r="K189" s="48"/>
      <c r="L189" s="48"/>
      <c r="M189" s="45">
        <v>55</v>
      </c>
      <c r="N189" s="196">
        <f>AVERAGEA(G189:M189)</f>
        <v>24.03</v>
      </c>
      <c r="O189" s="198"/>
      <c r="P189" s="88">
        <f>PRODUCT(F189,N189)</f>
        <v>360.45000000000005</v>
      </c>
      <c r="Q189" s="4"/>
      <c r="R189" s="4"/>
      <c r="S189" s="4"/>
    </row>
    <row r="190" spans="1:19" x14ac:dyDescent="0.25">
      <c r="A190" s="188" t="s">
        <v>16</v>
      </c>
      <c r="B190" s="189"/>
      <c r="C190" s="189"/>
      <c r="D190" s="189"/>
      <c r="E190" s="189"/>
      <c r="F190" s="189"/>
      <c r="G190" s="189"/>
      <c r="H190" s="189"/>
      <c r="I190" s="189"/>
      <c r="J190" s="189"/>
      <c r="K190" s="189"/>
      <c r="L190" s="189"/>
      <c r="M190" s="189"/>
      <c r="N190" s="189"/>
      <c r="O190" s="190"/>
      <c r="P190" s="194">
        <f>SUM(P188:P189)</f>
        <v>1081.3500000000001</v>
      </c>
      <c r="Q190" s="4"/>
      <c r="R190" s="4"/>
      <c r="S190" s="4"/>
    </row>
    <row r="191" spans="1:19" ht="15.75" thickBot="1" x14ac:dyDescent="0.3">
      <c r="A191" s="191"/>
      <c r="B191" s="192"/>
      <c r="C191" s="192"/>
      <c r="D191" s="192"/>
      <c r="E191" s="192"/>
      <c r="F191" s="192"/>
      <c r="G191" s="192"/>
      <c r="H191" s="192"/>
      <c r="I191" s="192"/>
      <c r="J191" s="192"/>
      <c r="K191" s="192"/>
      <c r="L191" s="192"/>
      <c r="M191" s="192"/>
      <c r="N191" s="192"/>
      <c r="O191" s="193"/>
      <c r="P191" s="195"/>
      <c r="Q191" s="4"/>
      <c r="R191" s="4"/>
      <c r="S191" s="4"/>
    </row>
    <row r="192" spans="1:19" ht="49.5" customHeight="1" thickBot="1" x14ac:dyDescent="0.3">
      <c r="A192" s="44">
        <v>51</v>
      </c>
      <c r="B192" s="44" t="s">
        <v>128</v>
      </c>
      <c r="C192" s="44" t="s">
        <v>129</v>
      </c>
      <c r="D192" s="70" t="s">
        <v>20</v>
      </c>
      <c r="E192" s="46" t="s">
        <v>13</v>
      </c>
      <c r="F192" s="11">
        <v>100</v>
      </c>
      <c r="G192" s="47">
        <v>2.83</v>
      </c>
      <c r="H192" s="11">
        <v>2.65</v>
      </c>
      <c r="I192" s="47">
        <v>2.78</v>
      </c>
      <c r="J192" s="47"/>
      <c r="K192" s="47"/>
      <c r="L192" s="47"/>
      <c r="M192" s="11">
        <v>2.7</v>
      </c>
      <c r="N192" s="196">
        <f>AVERAGEA(G192:M192)</f>
        <v>2.74</v>
      </c>
      <c r="O192" s="198"/>
      <c r="P192" s="61">
        <f>PRODUCT(F192,N192)</f>
        <v>274</v>
      </c>
      <c r="Q192" s="4"/>
      <c r="R192" s="4"/>
      <c r="S192" s="4"/>
    </row>
    <row r="193" spans="1:22" x14ac:dyDescent="0.25">
      <c r="A193" s="188" t="s">
        <v>16</v>
      </c>
      <c r="B193" s="189"/>
      <c r="C193" s="189"/>
      <c r="D193" s="189"/>
      <c r="E193" s="189"/>
      <c r="F193" s="189"/>
      <c r="G193" s="189"/>
      <c r="H193" s="189"/>
      <c r="I193" s="189"/>
      <c r="J193" s="189"/>
      <c r="K193" s="189"/>
      <c r="L193" s="189"/>
      <c r="M193" s="189"/>
      <c r="N193" s="189"/>
      <c r="O193" s="190"/>
      <c r="P193" s="194">
        <f>SUM(P192)</f>
        <v>274</v>
      </c>
      <c r="Q193" s="4"/>
      <c r="R193" s="4"/>
      <c r="S193" s="4"/>
    </row>
    <row r="194" spans="1:22" ht="15.75" thickBot="1" x14ac:dyDescent="0.3">
      <c r="A194" s="191"/>
      <c r="B194" s="192"/>
      <c r="C194" s="192"/>
      <c r="D194" s="192"/>
      <c r="E194" s="192"/>
      <c r="F194" s="192"/>
      <c r="G194" s="192"/>
      <c r="H194" s="192"/>
      <c r="I194" s="192"/>
      <c r="J194" s="192"/>
      <c r="K194" s="192"/>
      <c r="L194" s="192"/>
      <c r="M194" s="192"/>
      <c r="N194" s="192"/>
      <c r="O194" s="193"/>
      <c r="P194" s="195"/>
      <c r="Q194" s="4"/>
      <c r="R194" s="4"/>
      <c r="S194" s="4"/>
    </row>
    <row r="195" spans="1:22" ht="33.75" customHeight="1" thickBot="1" x14ac:dyDescent="0.3">
      <c r="A195" s="201">
        <v>52</v>
      </c>
      <c r="B195" s="204" t="s">
        <v>130</v>
      </c>
      <c r="C195" s="204" t="s">
        <v>131</v>
      </c>
      <c r="D195" s="70" t="s">
        <v>20</v>
      </c>
      <c r="E195" s="46" t="s">
        <v>51</v>
      </c>
      <c r="F195" s="11">
        <v>5</v>
      </c>
      <c r="G195" s="47">
        <v>468.2</v>
      </c>
      <c r="H195" s="11">
        <v>437.57</v>
      </c>
      <c r="I195" s="47">
        <v>459.45</v>
      </c>
      <c r="J195" s="47"/>
      <c r="K195" s="47"/>
      <c r="L195" s="47"/>
      <c r="M195" s="11">
        <v>624.08000000000004</v>
      </c>
      <c r="N195" s="196">
        <f>AVERAGEA(G195:M195)</f>
        <v>497.32500000000005</v>
      </c>
      <c r="O195" s="198"/>
      <c r="P195" s="61">
        <f>PRODUCT(F195,N195)</f>
        <v>2486.625</v>
      </c>
      <c r="Q195" s="4"/>
      <c r="R195" s="4"/>
      <c r="S195" s="4"/>
    </row>
    <row r="196" spans="1:22" ht="74.25" customHeight="1" thickBot="1" x14ac:dyDescent="0.3">
      <c r="A196" s="203"/>
      <c r="B196" s="206"/>
      <c r="C196" s="206"/>
      <c r="D196" s="87" t="s">
        <v>22</v>
      </c>
      <c r="E196" s="46" t="s">
        <v>51</v>
      </c>
      <c r="F196" s="7">
        <v>3</v>
      </c>
      <c r="G196" s="47">
        <v>468.2</v>
      </c>
      <c r="H196" s="11">
        <v>437.57</v>
      </c>
      <c r="I196" s="47">
        <v>459.45</v>
      </c>
      <c r="J196" s="47"/>
      <c r="K196" s="47"/>
      <c r="L196" s="47"/>
      <c r="M196" s="11">
        <v>624.08000000000004</v>
      </c>
      <c r="N196" s="196">
        <f>AVERAGEA(G196:M196)</f>
        <v>497.32500000000005</v>
      </c>
      <c r="O196" s="198"/>
      <c r="P196" s="88">
        <f>PRODUCT(F196,N196)</f>
        <v>1491.9750000000001</v>
      </c>
      <c r="Q196" s="4"/>
      <c r="R196" s="4"/>
      <c r="S196" s="4"/>
    </row>
    <row r="197" spans="1:22" x14ac:dyDescent="0.25">
      <c r="A197" s="188" t="s">
        <v>16</v>
      </c>
      <c r="B197" s="189"/>
      <c r="C197" s="189"/>
      <c r="D197" s="189"/>
      <c r="E197" s="189"/>
      <c r="F197" s="189"/>
      <c r="G197" s="189"/>
      <c r="H197" s="189"/>
      <c r="I197" s="189"/>
      <c r="J197" s="189"/>
      <c r="K197" s="189"/>
      <c r="L197" s="189"/>
      <c r="M197" s="189"/>
      <c r="N197" s="189"/>
      <c r="O197" s="190"/>
      <c r="P197" s="194">
        <f>SUM(P195:P196)</f>
        <v>3978.6000000000004</v>
      </c>
      <c r="Q197" s="4"/>
      <c r="R197" s="4"/>
      <c r="S197" s="4"/>
    </row>
    <row r="198" spans="1:22" ht="15.75" thickBot="1" x14ac:dyDescent="0.3">
      <c r="A198" s="191"/>
      <c r="B198" s="192"/>
      <c r="C198" s="192"/>
      <c r="D198" s="192"/>
      <c r="E198" s="192"/>
      <c r="F198" s="192"/>
      <c r="G198" s="192"/>
      <c r="H198" s="192"/>
      <c r="I198" s="192"/>
      <c r="J198" s="192"/>
      <c r="K198" s="192"/>
      <c r="L198" s="192"/>
      <c r="M198" s="192"/>
      <c r="N198" s="192"/>
      <c r="O198" s="193"/>
      <c r="P198" s="195"/>
      <c r="Q198" s="4"/>
      <c r="R198" s="4"/>
      <c r="S198" s="4"/>
    </row>
    <row r="199" spans="1:22" ht="16.5" thickBot="1" x14ac:dyDescent="0.3">
      <c r="A199" s="204">
        <v>53</v>
      </c>
      <c r="B199" s="207" t="s">
        <v>132</v>
      </c>
      <c r="C199" s="204" t="s">
        <v>133</v>
      </c>
      <c r="D199" s="62" t="s">
        <v>20</v>
      </c>
      <c r="E199" s="48" t="s">
        <v>13</v>
      </c>
      <c r="F199" s="11">
        <v>800</v>
      </c>
      <c r="G199" s="1">
        <v>6.82</v>
      </c>
      <c r="H199" s="1">
        <v>6.37</v>
      </c>
      <c r="I199" s="1">
        <v>6.69</v>
      </c>
      <c r="J199" s="1"/>
      <c r="K199" s="2"/>
      <c r="L199" s="1"/>
      <c r="M199" s="3">
        <v>8.93</v>
      </c>
      <c r="N199" s="186">
        <f>AVERAGEA(G199:M199)</f>
        <v>7.2025000000000006</v>
      </c>
      <c r="O199" s="187"/>
      <c r="P199" s="61">
        <f>PRODUCT(F199,N199)</f>
        <v>5762</v>
      </c>
      <c r="Q199" s="4"/>
      <c r="R199" s="4"/>
      <c r="S199" s="4"/>
    </row>
    <row r="200" spans="1:22" ht="105" customHeight="1" thickBot="1" x14ac:dyDescent="0.3">
      <c r="A200" s="206"/>
      <c r="B200" s="208"/>
      <c r="C200" s="206"/>
      <c r="D200" s="73" t="s">
        <v>21</v>
      </c>
      <c r="E200" s="1" t="s">
        <v>13</v>
      </c>
      <c r="F200" s="1">
        <v>100</v>
      </c>
      <c r="G200" s="1">
        <v>6.82</v>
      </c>
      <c r="H200" s="1">
        <v>6.37</v>
      </c>
      <c r="I200" s="1">
        <v>6.69</v>
      </c>
      <c r="J200" s="1"/>
      <c r="K200" s="2"/>
      <c r="L200" s="1"/>
      <c r="M200" s="3">
        <v>8.93</v>
      </c>
      <c r="N200" s="186">
        <f>AVERAGEA(G200:M200)</f>
        <v>7.2025000000000006</v>
      </c>
      <c r="O200" s="187"/>
      <c r="P200" s="74">
        <f>PRODUCT(F200,N200)</f>
        <v>720.25</v>
      </c>
      <c r="Q200" s="4"/>
      <c r="R200" s="4"/>
      <c r="S200" s="4"/>
    </row>
    <row r="201" spans="1:22" x14ac:dyDescent="0.25">
      <c r="A201" s="188" t="s">
        <v>16</v>
      </c>
      <c r="B201" s="189"/>
      <c r="C201" s="189"/>
      <c r="D201" s="189"/>
      <c r="E201" s="189"/>
      <c r="F201" s="189"/>
      <c r="G201" s="189"/>
      <c r="H201" s="189"/>
      <c r="I201" s="189"/>
      <c r="J201" s="189"/>
      <c r="K201" s="189"/>
      <c r="L201" s="189"/>
      <c r="M201" s="189"/>
      <c r="N201" s="189"/>
      <c r="O201" s="190"/>
      <c r="P201" s="194">
        <f>SUM(P200,P199)</f>
        <v>6482.25</v>
      </c>
      <c r="Q201" s="4"/>
      <c r="R201" s="4"/>
      <c r="S201" s="4"/>
    </row>
    <row r="202" spans="1:22" ht="15.75" thickBot="1" x14ac:dyDescent="0.3">
      <c r="A202" s="191"/>
      <c r="B202" s="192"/>
      <c r="C202" s="192"/>
      <c r="D202" s="192"/>
      <c r="E202" s="192"/>
      <c r="F202" s="192"/>
      <c r="G202" s="192"/>
      <c r="H202" s="192"/>
      <c r="I202" s="192"/>
      <c r="J202" s="192"/>
      <c r="K202" s="192"/>
      <c r="L202" s="192"/>
      <c r="M202" s="192"/>
      <c r="N202" s="192"/>
      <c r="O202" s="193"/>
      <c r="P202" s="195"/>
      <c r="Q202" s="4"/>
      <c r="R202" s="4"/>
      <c r="S202" s="4"/>
    </row>
    <row r="203" spans="1:22" ht="64.5" thickBot="1" x14ac:dyDescent="0.3">
      <c r="A203" s="43">
        <v>54</v>
      </c>
      <c r="B203" s="45" t="s">
        <v>134</v>
      </c>
      <c r="C203" s="45" t="s">
        <v>135</v>
      </c>
      <c r="D203" s="87" t="s">
        <v>22</v>
      </c>
      <c r="E203" s="1" t="s">
        <v>13</v>
      </c>
      <c r="F203" s="1">
        <v>10</v>
      </c>
      <c r="G203" s="1">
        <v>46.83</v>
      </c>
      <c r="H203" s="1">
        <v>43.76</v>
      </c>
      <c r="I203" s="1">
        <v>45.95</v>
      </c>
      <c r="J203" s="1"/>
      <c r="K203" s="2"/>
      <c r="L203" s="1"/>
      <c r="M203" s="3">
        <v>49.31</v>
      </c>
      <c r="N203" s="186">
        <f>AVERAGEA(G203:M203)</f>
        <v>46.462500000000006</v>
      </c>
      <c r="O203" s="187"/>
      <c r="P203" s="88">
        <f>PRODUCT(F203,N203)</f>
        <v>464.62500000000006</v>
      </c>
      <c r="Q203" s="4"/>
      <c r="R203" s="4"/>
      <c r="S203" s="56"/>
      <c r="T203" s="56"/>
      <c r="U203" s="56"/>
      <c r="V203" s="56"/>
    </row>
    <row r="204" spans="1:22" x14ac:dyDescent="0.25">
      <c r="A204" s="188" t="s">
        <v>16</v>
      </c>
      <c r="B204" s="189"/>
      <c r="C204" s="189"/>
      <c r="D204" s="189"/>
      <c r="E204" s="189"/>
      <c r="F204" s="189"/>
      <c r="G204" s="189"/>
      <c r="H204" s="189"/>
      <c r="I204" s="189"/>
      <c r="J204" s="189"/>
      <c r="K204" s="189"/>
      <c r="L204" s="189"/>
      <c r="M204" s="189"/>
      <c r="N204" s="189"/>
      <c r="O204" s="190"/>
      <c r="P204" s="194">
        <f>SUM(P203)</f>
        <v>464.62500000000006</v>
      </c>
      <c r="Q204" s="4"/>
      <c r="R204" s="4"/>
      <c r="S204" s="4"/>
    </row>
    <row r="205" spans="1:22" ht="15.75" thickBot="1" x14ac:dyDescent="0.3">
      <c r="A205" s="191"/>
      <c r="B205" s="192"/>
      <c r="C205" s="192"/>
      <c r="D205" s="192"/>
      <c r="E205" s="192"/>
      <c r="F205" s="192"/>
      <c r="G205" s="192"/>
      <c r="H205" s="192"/>
      <c r="I205" s="192"/>
      <c r="J205" s="192"/>
      <c r="K205" s="192"/>
      <c r="L205" s="192"/>
      <c r="M205" s="192"/>
      <c r="N205" s="192"/>
      <c r="O205" s="193"/>
      <c r="P205" s="195"/>
      <c r="Q205" s="4"/>
      <c r="R205" s="4"/>
      <c r="S205" s="4"/>
    </row>
    <row r="206" spans="1:22" ht="102.75" thickBot="1" x14ac:dyDescent="0.3">
      <c r="A206" s="43">
        <v>56</v>
      </c>
      <c r="B206" s="45" t="s">
        <v>136</v>
      </c>
      <c r="C206" s="45" t="s">
        <v>137</v>
      </c>
      <c r="D206" s="87" t="s">
        <v>22</v>
      </c>
      <c r="E206" s="1" t="s">
        <v>51</v>
      </c>
      <c r="F206" s="1">
        <v>3</v>
      </c>
      <c r="G206" s="1">
        <v>198.6</v>
      </c>
      <c r="H206" s="1">
        <v>185.61</v>
      </c>
      <c r="I206" s="1">
        <v>194.89</v>
      </c>
      <c r="J206" s="1"/>
      <c r="K206" s="2"/>
      <c r="L206" s="1"/>
      <c r="M206" s="3">
        <v>252.05</v>
      </c>
      <c r="N206" s="186">
        <f>AVERAGEA(G206:M206)</f>
        <v>207.78750000000002</v>
      </c>
      <c r="O206" s="187"/>
      <c r="P206" s="88">
        <f>PRODUCT(F206,N206)</f>
        <v>623.36250000000007</v>
      </c>
      <c r="Q206" s="4"/>
      <c r="R206" s="4"/>
      <c r="S206" s="4"/>
    </row>
    <row r="207" spans="1:22" x14ac:dyDescent="0.25">
      <c r="A207" s="188" t="s">
        <v>16</v>
      </c>
      <c r="B207" s="189"/>
      <c r="C207" s="189"/>
      <c r="D207" s="189"/>
      <c r="E207" s="189"/>
      <c r="F207" s="189"/>
      <c r="G207" s="189"/>
      <c r="H207" s="189"/>
      <c r="I207" s="189"/>
      <c r="J207" s="189"/>
      <c r="K207" s="189"/>
      <c r="L207" s="189"/>
      <c r="M207" s="189"/>
      <c r="N207" s="189"/>
      <c r="O207" s="190"/>
      <c r="P207" s="194">
        <f>SUM(P206)</f>
        <v>623.36250000000007</v>
      </c>
      <c r="Q207" s="4"/>
      <c r="R207" s="4"/>
      <c r="S207" s="4"/>
    </row>
    <row r="208" spans="1:22" ht="15.75" thickBot="1" x14ac:dyDescent="0.3">
      <c r="A208" s="191"/>
      <c r="B208" s="192"/>
      <c r="C208" s="192"/>
      <c r="D208" s="192"/>
      <c r="E208" s="192"/>
      <c r="F208" s="192"/>
      <c r="G208" s="192"/>
      <c r="H208" s="192"/>
      <c r="I208" s="192"/>
      <c r="J208" s="192"/>
      <c r="K208" s="192"/>
      <c r="L208" s="192"/>
      <c r="M208" s="192"/>
      <c r="N208" s="192"/>
      <c r="O208" s="193"/>
      <c r="P208" s="195"/>
      <c r="Q208" s="4"/>
      <c r="R208" s="4"/>
      <c r="S208" s="4"/>
    </row>
    <row r="209" spans="1:19" ht="104.25" customHeight="1" thickBot="1" x14ac:dyDescent="0.3">
      <c r="A209" s="42">
        <v>57</v>
      </c>
      <c r="B209" s="44" t="s">
        <v>138</v>
      </c>
      <c r="C209" s="44" t="s">
        <v>139</v>
      </c>
      <c r="D209" s="94" t="s">
        <v>22</v>
      </c>
      <c r="E209" s="46" t="s">
        <v>51</v>
      </c>
      <c r="F209" s="11">
        <v>1</v>
      </c>
      <c r="G209" s="47">
        <v>857.86</v>
      </c>
      <c r="H209" s="11">
        <v>801.74</v>
      </c>
      <c r="I209" s="47">
        <v>841.82</v>
      </c>
      <c r="J209" s="47"/>
      <c r="K209" s="47"/>
      <c r="L209" s="47"/>
      <c r="M209" s="11">
        <v>790</v>
      </c>
      <c r="N209" s="196">
        <f>AVERAGEA(G209:M209)</f>
        <v>822.85500000000002</v>
      </c>
      <c r="O209" s="198"/>
      <c r="P209" s="88">
        <f>PRODUCT(N209,F209)</f>
        <v>822.85500000000002</v>
      </c>
      <c r="Q209" s="4"/>
      <c r="R209" s="4"/>
      <c r="S209" s="4"/>
    </row>
    <row r="210" spans="1:19" x14ac:dyDescent="0.25">
      <c r="A210" s="188" t="s">
        <v>16</v>
      </c>
      <c r="B210" s="189"/>
      <c r="C210" s="189"/>
      <c r="D210" s="189"/>
      <c r="E210" s="189"/>
      <c r="F210" s="189"/>
      <c r="G210" s="189"/>
      <c r="H210" s="189"/>
      <c r="I210" s="189"/>
      <c r="J210" s="189"/>
      <c r="K210" s="189"/>
      <c r="L210" s="189"/>
      <c r="M210" s="189"/>
      <c r="N210" s="189"/>
      <c r="O210" s="190"/>
      <c r="P210" s="194">
        <f>SUM(P209)</f>
        <v>822.85500000000002</v>
      </c>
      <c r="Q210" s="4"/>
      <c r="R210" s="4"/>
      <c r="S210" s="4"/>
    </row>
    <row r="211" spans="1:19" ht="15.75" thickBot="1" x14ac:dyDescent="0.3">
      <c r="A211" s="191"/>
      <c r="B211" s="192"/>
      <c r="C211" s="192"/>
      <c r="D211" s="192"/>
      <c r="E211" s="192"/>
      <c r="F211" s="192"/>
      <c r="G211" s="192"/>
      <c r="H211" s="192"/>
      <c r="I211" s="192"/>
      <c r="J211" s="192"/>
      <c r="K211" s="192"/>
      <c r="L211" s="192"/>
      <c r="M211" s="192"/>
      <c r="N211" s="192"/>
      <c r="O211" s="193"/>
      <c r="P211" s="195"/>
      <c r="Q211" s="4"/>
      <c r="R211" s="4"/>
      <c r="S211" s="4"/>
    </row>
    <row r="212" spans="1:19" ht="15.75" thickBot="1" x14ac:dyDescent="0.3">
      <c r="A212" s="201">
        <v>58</v>
      </c>
      <c r="B212" s="204" t="s">
        <v>140</v>
      </c>
      <c r="C212" s="204" t="s">
        <v>141</v>
      </c>
      <c r="D212" s="69" t="s">
        <v>20</v>
      </c>
      <c r="E212" s="46" t="s">
        <v>13</v>
      </c>
      <c r="F212" s="11">
        <v>10</v>
      </c>
      <c r="G212" s="47">
        <v>71.61</v>
      </c>
      <c r="H212" s="11">
        <v>66.92</v>
      </c>
      <c r="I212" s="47">
        <v>70.27</v>
      </c>
      <c r="J212" s="47"/>
      <c r="K212" s="47"/>
      <c r="L212" s="47"/>
      <c r="M212" s="11">
        <v>70</v>
      </c>
      <c r="N212" s="196">
        <f>AVERAGEA(G212:M212)</f>
        <v>69.7</v>
      </c>
      <c r="O212" s="198"/>
      <c r="P212" s="61">
        <f t="shared" ref="P212:P213" si="38">PRODUCT(F212,N212)</f>
        <v>697</v>
      </c>
      <c r="Q212" s="4"/>
      <c r="R212" s="4"/>
      <c r="S212" s="4"/>
    </row>
    <row r="213" spans="1:19" ht="15.75" thickBot="1" x14ac:dyDescent="0.3">
      <c r="A213" s="202"/>
      <c r="B213" s="205"/>
      <c r="C213" s="205"/>
      <c r="D213" s="80" t="s">
        <v>21</v>
      </c>
      <c r="E213" s="46" t="s">
        <v>13</v>
      </c>
      <c r="F213" s="45">
        <v>10</v>
      </c>
      <c r="G213" s="47">
        <v>71.61</v>
      </c>
      <c r="H213" s="11">
        <v>66.92</v>
      </c>
      <c r="I213" s="47">
        <v>70.27</v>
      </c>
      <c r="J213" s="47"/>
      <c r="K213" s="47"/>
      <c r="L213" s="47"/>
      <c r="M213" s="11">
        <v>70</v>
      </c>
      <c r="N213" s="196">
        <f t="shared" ref="N213:N214" si="39">AVERAGEA(G213:M213)</f>
        <v>69.7</v>
      </c>
      <c r="O213" s="198"/>
      <c r="P213" s="74">
        <f t="shared" si="38"/>
        <v>697</v>
      </c>
      <c r="Q213" s="4"/>
      <c r="R213" s="4"/>
      <c r="S213" s="4"/>
    </row>
    <row r="214" spans="1:19" ht="36" customHeight="1" thickBot="1" x14ac:dyDescent="0.3">
      <c r="A214" s="203"/>
      <c r="B214" s="206"/>
      <c r="C214" s="206"/>
      <c r="D214" s="87" t="s">
        <v>22</v>
      </c>
      <c r="E214" s="46" t="s">
        <v>13</v>
      </c>
      <c r="F214" s="7">
        <v>15</v>
      </c>
      <c r="G214" s="47">
        <v>71.61</v>
      </c>
      <c r="H214" s="11">
        <v>66.92</v>
      </c>
      <c r="I214" s="47">
        <v>70.27</v>
      </c>
      <c r="J214" s="47"/>
      <c r="K214" s="47"/>
      <c r="L214" s="47"/>
      <c r="M214" s="11">
        <v>70</v>
      </c>
      <c r="N214" s="196">
        <f t="shared" si="39"/>
        <v>69.7</v>
      </c>
      <c r="O214" s="198"/>
      <c r="P214" s="88">
        <f>PRODUCT(F214,N214)</f>
        <v>1045.5</v>
      </c>
      <c r="Q214" s="4"/>
      <c r="R214" s="4"/>
      <c r="S214" s="4"/>
    </row>
    <row r="215" spans="1:19" x14ac:dyDescent="0.25">
      <c r="A215" s="188" t="s">
        <v>16</v>
      </c>
      <c r="B215" s="189"/>
      <c r="C215" s="189"/>
      <c r="D215" s="189"/>
      <c r="E215" s="189"/>
      <c r="F215" s="189"/>
      <c r="G215" s="189"/>
      <c r="H215" s="189"/>
      <c r="I215" s="189"/>
      <c r="J215" s="189"/>
      <c r="K215" s="189"/>
      <c r="L215" s="189"/>
      <c r="M215" s="189"/>
      <c r="N215" s="189"/>
      <c r="O215" s="190"/>
      <c r="P215" s="194">
        <f>SUM(P212:P214)</f>
        <v>2439.5</v>
      </c>
      <c r="Q215" s="4"/>
      <c r="R215" s="4"/>
      <c r="S215" s="4"/>
    </row>
    <row r="216" spans="1:19" ht="12" customHeight="1" thickBot="1" x14ac:dyDescent="0.3">
      <c r="A216" s="191"/>
      <c r="B216" s="192"/>
      <c r="C216" s="192"/>
      <c r="D216" s="192"/>
      <c r="E216" s="192"/>
      <c r="F216" s="192"/>
      <c r="G216" s="192"/>
      <c r="H216" s="192"/>
      <c r="I216" s="192"/>
      <c r="J216" s="192"/>
      <c r="K216" s="192"/>
      <c r="L216" s="192"/>
      <c r="M216" s="192"/>
      <c r="N216" s="192"/>
      <c r="O216" s="193"/>
      <c r="P216" s="195"/>
      <c r="Q216" s="4"/>
      <c r="R216" s="4"/>
      <c r="S216" s="4"/>
    </row>
    <row r="217" spans="1:19" ht="15.75" thickBot="1" x14ac:dyDescent="0.3">
      <c r="A217" s="201">
        <v>59</v>
      </c>
      <c r="B217" s="204" t="s">
        <v>142</v>
      </c>
      <c r="C217" s="204" t="s">
        <v>143</v>
      </c>
      <c r="D217" s="69" t="s">
        <v>20</v>
      </c>
      <c r="E217" s="46" t="s">
        <v>13</v>
      </c>
      <c r="F217" s="11">
        <v>5</v>
      </c>
      <c r="G217" s="47">
        <v>38.19</v>
      </c>
      <c r="H217" s="11">
        <v>35.69</v>
      </c>
      <c r="I217" s="47">
        <v>37.479999999999997</v>
      </c>
      <c r="J217" s="47"/>
      <c r="K217" s="47"/>
      <c r="L217" s="47"/>
      <c r="M217" s="11">
        <v>653.63</v>
      </c>
      <c r="N217" s="196">
        <f>AVERAGEA(G217:M217)</f>
        <v>191.2475</v>
      </c>
      <c r="O217" s="198"/>
      <c r="P217" s="61">
        <f t="shared" ref="P217:P218" si="40">PRODUCT(F217,N217)</f>
        <v>956.23749999999995</v>
      </c>
      <c r="Q217" s="4"/>
      <c r="R217" s="4"/>
      <c r="S217" s="4"/>
    </row>
    <row r="218" spans="1:19" ht="15.75" thickBot="1" x14ac:dyDescent="0.3">
      <c r="A218" s="202"/>
      <c r="B218" s="205"/>
      <c r="C218" s="205"/>
      <c r="D218" s="80" t="s">
        <v>21</v>
      </c>
      <c r="E218" s="43" t="s">
        <v>13</v>
      </c>
      <c r="F218" s="45">
        <v>100</v>
      </c>
      <c r="G218" s="47">
        <v>38.19</v>
      </c>
      <c r="H218" s="11">
        <v>35.69</v>
      </c>
      <c r="I218" s="47">
        <v>37.479999999999997</v>
      </c>
      <c r="J218" s="47"/>
      <c r="K218" s="47"/>
      <c r="L218" s="47"/>
      <c r="M218" s="11">
        <v>653.63</v>
      </c>
      <c r="N218" s="196">
        <f t="shared" ref="N218:N219" si="41">AVERAGEA(G218:M218)</f>
        <v>191.2475</v>
      </c>
      <c r="O218" s="198"/>
      <c r="P218" s="74">
        <f t="shared" si="40"/>
        <v>19124.75</v>
      </c>
      <c r="Q218" s="4"/>
      <c r="R218" s="4"/>
      <c r="S218" s="4"/>
    </row>
    <row r="219" spans="1:19" ht="86.25" customHeight="1" thickBot="1" x14ac:dyDescent="0.3">
      <c r="A219" s="203"/>
      <c r="B219" s="206"/>
      <c r="C219" s="206"/>
      <c r="D219" s="87" t="s">
        <v>22</v>
      </c>
      <c r="E219" s="1" t="s">
        <v>13</v>
      </c>
      <c r="F219" s="1">
        <v>30</v>
      </c>
      <c r="G219" s="47">
        <v>38.19</v>
      </c>
      <c r="H219" s="11">
        <v>35.69</v>
      </c>
      <c r="I219" s="47">
        <v>37.479999999999997</v>
      </c>
      <c r="J219" s="47"/>
      <c r="K219" s="47"/>
      <c r="L219" s="47"/>
      <c r="M219" s="11">
        <v>653.63</v>
      </c>
      <c r="N219" s="196">
        <f t="shared" si="41"/>
        <v>191.2475</v>
      </c>
      <c r="O219" s="198"/>
      <c r="P219" s="88">
        <f>PRODUCT(F219,N219)</f>
        <v>5737.4250000000002</v>
      </c>
      <c r="Q219" s="4"/>
      <c r="R219" s="4"/>
      <c r="S219" s="4"/>
    </row>
    <row r="220" spans="1:19" x14ac:dyDescent="0.25">
      <c r="A220" s="188" t="s">
        <v>16</v>
      </c>
      <c r="B220" s="189"/>
      <c r="C220" s="189"/>
      <c r="D220" s="189"/>
      <c r="E220" s="189"/>
      <c r="F220" s="189"/>
      <c r="G220" s="189"/>
      <c r="H220" s="189"/>
      <c r="I220" s="189"/>
      <c r="J220" s="189"/>
      <c r="K220" s="189"/>
      <c r="L220" s="189"/>
      <c r="M220" s="189"/>
      <c r="N220" s="189"/>
      <c r="O220" s="190"/>
      <c r="P220" s="194">
        <f>SUM(P217:P219)</f>
        <v>25818.412499999999</v>
      </c>
      <c r="Q220" s="4"/>
      <c r="R220" s="4"/>
      <c r="S220" s="4"/>
    </row>
    <row r="221" spans="1:19" ht="15.75" thickBot="1" x14ac:dyDescent="0.3">
      <c r="A221" s="191"/>
      <c r="B221" s="192"/>
      <c r="C221" s="192"/>
      <c r="D221" s="192"/>
      <c r="E221" s="192"/>
      <c r="F221" s="192"/>
      <c r="G221" s="192"/>
      <c r="H221" s="192"/>
      <c r="I221" s="192"/>
      <c r="J221" s="192"/>
      <c r="K221" s="192"/>
      <c r="L221" s="192"/>
      <c r="M221" s="192"/>
      <c r="N221" s="192"/>
      <c r="O221" s="193"/>
      <c r="P221" s="195"/>
      <c r="Q221" s="4"/>
      <c r="R221" s="4"/>
      <c r="S221" s="4"/>
    </row>
    <row r="222" spans="1:19" ht="153.75" thickBot="1" x14ac:dyDescent="0.3">
      <c r="A222" s="43">
        <v>60</v>
      </c>
      <c r="B222" s="45" t="s">
        <v>144</v>
      </c>
      <c r="C222" s="45" t="s">
        <v>145</v>
      </c>
      <c r="D222" s="87" t="s">
        <v>22</v>
      </c>
      <c r="E222" s="1" t="s">
        <v>13</v>
      </c>
      <c r="F222" s="1">
        <v>30</v>
      </c>
      <c r="G222" s="1">
        <v>104.46</v>
      </c>
      <c r="H222" s="1">
        <v>97.63</v>
      </c>
      <c r="I222" s="1">
        <v>102.51</v>
      </c>
      <c r="J222" s="1"/>
      <c r="K222" s="2"/>
      <c r="L222" s="1"/>
      <c r="M222" s="3">
        <v>120.39</v>
      </c>
      <c r="N222" s="186">
        <f>AVERAGEA(G222:M222)</f>
        <v>106.24749999999999</v>
      </c>
      <c r="O222" s="187"/>
      <c r="P222" s="88">
        <f>PRODUCT(F222,N222)</f>
        <v>3187.4249999999997</v>
      </c>
      <c r="Q222" s="4"/>
      <c r="R222" s="4"/>
      <c r="S222" s="4"/>
    </row>
    <row r="223" spans="1:19" x14ac:dyDescent="0.25">
      <c r="A223" s="188" t="s">
        <v>16</v>
      </c>
      <c r="B223" s="189"/>
      <c r="C223" s="189"/>
      <c r="D223" s="189"/>
      <c r="E223" s="189"/>
      <c r="F223" s="189"/>
      <c r="G223" s="189"/>
      <c r="H223" s="189"/>
      <c r="I223" s="189"/>
      <c r="J223" s="189"/>
      <c r="K223" s="189"/>
      <c r="L223" s="189"/>
      <c r="M223" s="189"/>
      <c r="N223" s="189"/>
      <c r="O223" s="190"/>
      <c r="P223" s="194">
        <f>SUM(P222)</f>
        <v>3187.4249999999997</v>
      </c>
      <c r="Q223" s="4"/>
      <c r="R223" s="5">
        <f>P223+P220+P215+P210+P207+P204+P201+P197+P193+P190+P186+P183+P180+P175+P170+P167+P164+P159+P156+P151+P148+P145+P141+P138+P135+P132+P127+P125+P121+P117+P114+P111+P108+P104+P99+P96+P92+P89+P84+P80+P76+P71+P67+P62+P58+P54+P51+P47+P45+P43+P40+P38+P34+P30+P28+P24+P20+P16+P12+P7</f>
        <v>147652.71</v>
      </c>
      <c r="S223" s="4"/>
    </row>
    <row r="224" spans="1:19" ht="15.75" thickBot="1" x14ac:dyDescent="0.3">
      <c r="A224" s="191"/>
      <c r="B224" s="192"/>
      <c r="C224" s="192"/>
      <c r="D224" s="192"/>
      <c r="E224" s="192"/>
      <c r="F224" s="192"/>
      <c r="G224" s="192"/>
      <c r="H224" s="192"/>
      <c r="I224" s="192"/>
      <c r="J224" s="192"/>
      <c r="K224" s="192"/>
      <c r="L224" s="192"/>
      <c r="M224" s="192"/>
      <c r="N224" s="192"/>
      <c r="O224" s="193"/>
      <c r="P224" s="195"/>
      <c r="Q224" s="4"/>
      <c r="R224" s="5"/>
      <c r="S224" s="4"/>
    </row>
    <row r="225" spans="1:19" ht="15.75" hidden="1" thickBot="1" x14ac:dyDescent="0.3">
      <c r="A225" s="201">
        <v>61</v>
      </c>
      <c r="B225" s="204"/>
      <c r="C225" s="204"/>
      <c r="D225" s="50"/>
      <c r="E225" s="52"/>
      <c r="F225" s="15"/>
      <c r="G225" s="49"/>
      <c r="H225" s="15"/>
      <c r="I225" s="49"/>
      <c r="J225" s="49"/>
      <c r="K225" s="49"/>
      <c r="L225" s="49"/>
      <c r="M225" s="15"/>
      <c r="N225" s="196"/>
      <c r="O225" s="198"/>
      <c r="P225" s="18"/>
      <c r="Q225" s="4"/>
      <c r="R225" s="4"/>
      <c r="S225" s="4"/>
    </row>
    <row r="226" spans="1:19" ht="15.75" hidden="1" thickBot="1" x14ac:dyDescent="0.3">
      <c r="A226" s="202"/>
      <c r="B226" s="205"/>
      <c r="C226" s="205"/>
      <c r="D226" s="50"/>
      <c r="E226" s="54"/>
      <c r="F226" s="53"/>
      <c r="G226" s="50"/>
      <c r="H226" s="53"/>
      <c r="I226" s="50"/>
      <c r="J226" s="50"/>
      <c r="K226" s="50"/>
      <c r="L226" s="50"/>
      <c r="M226" s="53"/>
      <c r="N226" s="196"/>
      <c r="O226" s="198"/>
      <c r="P226" s="18"/>
      <c r="Q226" s="4"/>
      <c r="R226" s="4"/>
      <c r="S226" s="4"/>
    </row>
    <row r="227" spans="1:19" ht="16.5" hidden="1" thickBot="1" x14ac:dyDescent="0.3">
      <c r="A227" s="203"/>
      <c r="B227" s="206"/>
      <c r="C227" s="206"/>
      <c r="D227" s="1"/>
      <c r="E227" s="1"/>
      <c r="F227" s="1"/>
      <c r="G227" s="1"/>
      <c r="H227" s="1"/>
      <c r="I227" s="1"/>
      <c r="J227" s="1"/>
      <c r="K227" s="2"/>
      <c r="L227" s="1"/>
      <c r="M227" s="3"/>
      <c r="N227" s="186"/>
      <c r="O227" s="187"/>
      <c r="P227" s="18">
        <f>PRODUCT(F227,N227)</f>
        <v>0</v>
      </c>
      <c r="Q227" s="4"/>
      <c r="R227" s="4"/>
      <c r="S227" s="4"/>
    </row>
    <row r="228" spans="1:19" hidden="1" x14ac:dyDescent="0.25">
      <c r="A228" s="188" t="s">
        <v>16</v>
      </c>
      <c r="B228" s="189"/>
      <c r="C228" s="189"/>
      <c r="D228" s="189"/>
      <c r="E228" s="189"/>
      <c r="F228" s="189"/>
      <c r="G228" s="189"/>
      <c r="H228" s="189"/>
      <c r="I228" s="189"/>
      <c r="J228" s="189"/>
      <c r="K228" s="189"/>
      <c r="L228" s="189"/>
      <c r="M228" s="189"/>
      <c r="N228" s="189"/>
      <c r="O228" s="190"/>
      <c r="P228" s="238"/>
      <c r="Q228" s="4"/>
      <c r="R228" s="4"/>
      <c r="S228" s="4"/>
    </row>
    <row r="229" spans="1:19" ht="15.75" hidden="1" thickBot="1" x14ac:dyDescent="0.3">
      <c r="A229" s="191"/>
      <c r="B229" s="192"/>
      <c r="C229" s="192"/>
      <c r="D229" s="192"/>
      <c r="E229" s="192"/>
      <c r="F229" s="192"/>
      <c r="G229" s="192"/>
      <c r="H229" s="192"/>
      <c r="I229" s="192"/>
      <c r="J229" s="192"/>
      <c r="K229" s="192"/>
      <c r="L229" s="192"/>
      <c r="M229" s="192"/>
      <c r="N229" s="192"/>
      <c r="O229" s="193"/>
      <c r="P229" s="239"/>
      <c r="Q229" s="4"/>
      <c r="R229" s="4"/>
      <c r="S229" s="4"/>
    </row>
    <row r="230" spans="1:19" ht="15.75" hidden="1" thickBot="1" x14ac:dyDescent="0.3">
      <c r="A230" s="201">
        <v>62</v>
      </c>
      <c r="B230" s="204"/>
      <c r="C230" s="204"/>
      <c r="D230" s="50"/>
      <c r="E230" s="52"/>
      <c r="F230" s="15"/>
      <c r="G230" s="49"/>
      <c r="H230" s="15"/>
      <c r="I230" s="49"/>
      <c r="J230" s="49"/>
      <c r="K230" s="49"/>
      <c r="L230" s="49"/>
      <c r="M230" s="15"/>
      <c r="N230" s="196"/>
      <c r="O230" s="198"/>
      <c r="P230" s="18"/>
      <c r="Q230" s="4"/>
      <c r="R230" s="4"/>
      <c r="S230" s="4"/>
    </row>
    <row r="231" spans="1:19" ht="15.75" hidden="1" thickBot="1" x14ac:dyDescent="0.3">
      <c r="A231" s="202"/>
      <c r="B231" s="205"/>
      <c r="C231" s="205"/>
      <c r="D231" s="50"/>
      <c r="E231" s="54"/>
      <c r="F231" s="53"/>
      <c r="G231" s="50"/>
      <c r="H231" s="53"/>
      <c r="I231" s="50"/>
      <c r="J231" s="50"/>
      <c r="K231" s="50"/>
      <c r="L231" s="50"/>
      <c r="M231" s="53"/>
      <c r="N231" s="196"/>
      <c r="O231" s="198"/>
      <c r="P231" s="18"/>
      <c r="Q231" s="4"/>
      <c r="R231" s="4"/>
      <c r="S231" s="4"/>
    </row>
    <row r="232" spans="1:19" ht="16.5" hidden="1" thickBot="1" x14ac:dyDescent="0.3">
      <c r="A232" s="203"/>
      <c r="B232" s="206"/>
      <c r="C232" s="206"/>
      <c r="D232" s="1"/>
      <c r="E232" s="1"/>
      <c r="F232" s="1"/>
      <c r="G232" s="1"/>
      <c r="H232" s="1"/>
      <c r="I232" s="1"/>
      <c r="J232" s="1"/>
      <c r="K232" s="2"/>
      <c r="L232" s="1"/>
      <c r="M232" s="3"/>
      <c r="N232" s="186"/>
      <c r="O232" s="187"/>
      <c r="P232" s="18">
        <f>PRODUCT(F232,N232)</f>
        <v>0</v>
      </c>
      <c r="Q232" s="4"/>
      <c r="R232" s="4"/>
      <c r="S232" s="4"/>
    </row>
    <row r="233" spans="1:19" hidden="1" x14ac:dyDescent="0.25">
      <c r="A233" s="188" t="s">
        <v>16</v>
      </c>
      <c r="B233" s="189"/>
      <c r="C233" s="189"/>
      <c r="D233" s="189"/>
      <c r="E233" s="189"/>
      <c r="F233" s="189"/>
      <c r="G233" s="189"/>
      <c r="H233" s="189"/>
      <c r="I233" s="189"/>
      <c r="J233" s="189"/>
      <c r="K233" s="189"/>
      <c r="L233" s="189"/>
      <c r="M233" s="189"/>
      <c r="N233" s="189"/>
      <c r="O233" s="190"/>
      <c r="P233" s="238"/>
      <c r="Q233" s="4"/>
      <c r="R233" s="4"/>
      <c r="S233" s="4"/>
    </row>
    <row r="234" spans="1:19" ht="15.75" hidden="1" thickBot="1" x14ac:dyDescent="0.3">
      <c r="A234" s="191"/>
      <c r="B234" s="192"/>
      <c r="C234" s="192"/>
      <c r="D234" s="192"/>
      <c r="E234" s="192"/>
      <c r="F234" s="192"/>
      <c r="G234" s="192"/>
      <c r="H234" s="192"/>
      <c r="I234" s="192"/>
      <c r="J234" s="192"/>
      <c r="K234" s="192"/>
      <c r="L234" s="192"/>
      <c r="M234" s="192"/>
      <c r="N234" s="192"/>
      <c r="O234" s="193"/>
      <c r="P234" s="239"/>
      <c r="Q234" s="4"/>
      <c r="R234" s="4"/>
      <c r="S234" s="4"/>
    </row>
    <row r="235" spans="1:19" ht="15.75" hidden="1" thickBot="1" x14ac:dyDescent="0.3">
      <c r="A235" s="201">
        <v>63</v>
      </c>
      <c r="B235" s="204"/>
      <c r="C235" s="204"/>
      <c r="D235" s="50"/>
      <c r="E235" s="52"/>
      <c r="F235" s="15"/>
      <c r="G235" s="49"/>
      <c r="H235" s="15"/>
      <c r="I235" s="49"/>
      <c r="J235" s="49"/>
      <c r="K235" s="49"/>
      <c r="L235" s="49"/>
      <c r="M235" s="15"/>
      <c r="N235" s="196"/>
      <c r="O235" s="198"/>
      <c r="P235" s="18"/>
      <c r="Q235" s="4"/>
      <c r="R235" s="4"/>
      <c r="S235" s="4"/>
    </row>
    <row r="236" spans="1:19" ht="15.75" hidden="1" thickBot="1" x14ac:dyDescent="0.3">
      <c r="A236" s="202"/>
      <c r="B236" s="205"/>
      <c r="C236" s="205"/>
      <c r="D236" s="50"/>
      <c r="E236" s="54"/>
      <c r="F236" s="53"/>
      <c r="G236" s="50"/>
      <c r="H236" s="53"/>
      <c r="I236" s="50"/>
      <c r="J236" s="50"/>
      <c r="K236" s="50"/>
      <c r="L236" s="50"/>
      <c r="M236" s="53"/>
      <c r="N236" s="196"/>
      <c r="O236" s="198"/>
      <c r="P236" s="18"/>
      <c r="Q236" s="4"/>
      <c r="R236" s="4"/>
      <c r="S236" s="4"/>
    </row>
    <row r="237" spans="1:19" ht="16.5" hidden="1" thickBot="1" x14ac:dyDescent="0.3">
      <c r="A237" s="203"/>
      <c r="B237" s="206"/>
      <c r="C237" s="206"/>
      <c r="D237" s="1"/>
      <c r="E237" s="1"/>
      <c r="F237" s="1"/>
      <c r="G237" s="1"/>
      <c r="H237" s="1"/>
      <c r="I237" s="1"/>
      <c r="J237" s="1"/>
      <c r="K237" s="2"/>
      <c r="L237" s="1"/>
      <c r="M237" s="3"/>
      <c r="N237" s="186"/>
      <c r="O237" s="187"/>
      <c r="P237" s="18">
        <f>PRODUCT(F237,N237)</f>
        <v>0</v>
      </c>
      <c r="Q237" s="4"/>
      <c r="R237" s="4"/>
      <c r="S237" s="4"/>
    </row>
    <row r="238" spans="1:19" hidden="1" x14ac:dyDescent="0.25">
      <c r="A238" s="188" t="s">
        <v>16</v>
      </c>
      <c r="B238" s="189"/>
      <c r="C238" s="189"/>
      <c r="D238" s="189"/>
      <c r="E238" s="189"/>
      <c r="F238" s="189"/>
      <c r="G238" s="189"/>
      <c r="H238" s="189"/>
      <c r="I238" s="189"/>
      <c r="J238" s="189"/>
      <c r="K238" s="189"/>
      <c r="L238" s="189"/>
      <c r="M238" s="189"/>
      <c r="N238" s="189"/>
      <c r="O238" s="190"/>
      <c r="P238" s="238"/>
      <c r="Q238" s="4"/>
      <c r="R238" s="4"/>
      <c r="S238" s="4"/>
    </row>
    <row r="239" spans="1:19" ht="15.75" hidden="1" thickBot="1" x14ac:dyDescent="0.3">
      <c r="A239" s="191"/>
      <c r="B239" s="192"/>
      <c r="C239" s="192"/>
      <c r="D239" s="192"/>
      <c r="E239" s="192"/>
      <c r="F239" s="192"/>
      <c r="G239" s="192"/>
      <c r="H239" s="192"/>
      <c r="I239" s="192"/>
      <c r="J239" s="192"/>
      <c r="K239" s="192"/>
      <c r="L239" s="192"/>
      <c r="M239" s="192"/>
      <c r="N239" s="192"/>
      <c r="O239" s="193"/>
      <c r="P239" s="239"/>
      <c r="Q239" s="4"/>
      <c r="R239" s="4"/>
      <c r="S239" s="4"/>
    </row>
    <row r="240" spans="1:19" s="117" customFormat="1" x14ac:dyDescent="0.25">
      <c r="P240" s="199">
        <f>SUM(P223,P220,P215,P210,P207,P204,P201,P197,P193,P190,P186,P183,P180,P175,P170,P167,P164,P159,P156,P151,P148,P145,P141,P138,P135,P132,P127,P125,P121,P117,P114,P111,P108,P104,P99,P96,P92,P89,P84,P80,P76,P71,P67,P62,P58,P54,P51,P47,P45,P43,P40,P38,P34,P30,P28,P24,P20,P16,P12,P7)</f>
        <v>147652.71</v>
      </c>
      <c r="Q240" s="199"/>
      <c r="R240" s="199"/>
    </row>
    <row r="241" spans="13:18" x14ac:dyDescent="0.25">
      <c r="P241" s="199"/>
      <c r="Q241" s="199"/>
      <c r="R241" s="199"/>
    </row>
    <row r="242" spans="13:18" x14ac:dyDescent="0.25">
      <c r="M242" s="118" t="s">
        <v>150</v>
      </c>
      <c r="P242" s="199"/>
      <c r="Q242" s="199"/>
      <c r="R242" s="199"/>
    </row>
    <row r="244" spans="13:18" x14ac:dyDescent="0.25">
      <c r="M244" t="s">
        <v>155</v>
      </c>
      <c r="P244" s="132">
        <f>P9+P13++P17+P21+P25+P31+P35+P41+P44+P64+P72+P82+P86+P94+P101+P116+P123+P129+P134+P140+P150+P153+P158+P161+P166+P172+P177+P192+P195+P199+P212+P217</f>
        <v>36280.170500000007</v>
      </c>
    </row>
    <row r="246" spans="13:18" x14ac:dyDescent="0.25">
      <c r="M246" t="s">
        <v>21</v>
      </c>
      <c r="P246" s="132">
        <f>P5+P10+P14+P18+P22+P26+P32+P36+P42+P49+P56+P60+P65+P69+P73+P78+P87+P91+P98+P102+P106+P119+P124+P130+P144+P154+P162+P173+P178+P182+P185+P188+P200+P213+P218</f>
        <v>45682.574500000002</v>
      </c>
    </row>
    <row r="248" spans="13:18" x14ac:dyDescent="0.25">
      <c r="M248" t="s">
        <v>22</v>
      </c>
      <c r="P248" s="132">
        <f>P6+P11+P15+P19+P23+P27+P29+P33+P37+P50+P53+P57+P61+P66+P70+P75+P79+P83+P88+P95+P103+P107+P110+P113+P120+P126+P131+P137+P147+P155+P163+P174+P179+P189+P196+P203+P206+P209+P214+P219+P222</f>
        <v>50584.262500000012</v>
      </c>
    </row>
    <row r="250" spans="13:18" x14ac:dyDescent="0.25">
      <c r="M250" t="s">
        <v>48</v>
      </c>
      <c r="P250" s="132">
        <f>P46</f>
        <v>5433.3374999999996</v>
      </c>
    </row>
    <row r="252" spans="13:18" x14ac:dyDescent="0.25">
      <c r="M252" t="s">
        <v>40</v>
      </c>
      <c r="P252" s="132">
        <f>P39+P74</f>
        <v>8595.7000000000007</v>
      </c>
    </row>
    <row r="254" spans="13:18" ht="15.75" thickBot="1" x14ac:dyDescent="0.3">
      <c r="M254" t="s">
        <v>117</v>
      </c>
      <c r="P254" s="121">
        <f>$P$169</f>
        <v>1076.665</v>
      </c>
    </row>
    <row r="256" spans="13:18" x14ac:dyDescent="0.25">
      <c r="P256" s="132">
        <f>P254+P252+P250+P248+P246+P244</f>
        <v>147652.71000000002</v>
      </c>
    </row>
  </sheetData>
  <mergeCells count="358">
    <mergeCell ref="A233:O234"/>
    <mergeCell ref="P233:P234"/>
    <mergeCell ref="A235:A237"/>
    <mergeCell ref="B235:B237"/>
    <mergeCell ref="C235:C237"/>
    <mergeCell ref="N235:O235"/>
    <mergeCell ref="N236:O236"/>
    <mergeCell ref="N237:O237"/>
    <mergeCell ref="A238:O239"/>
    <mergeCell ref="P238:P239"/>
    <mergeCell ref="A225:A227"/>
    <mergeCell ref="B225:B227"/>
    <mergeCell ref="C225:C227"/>
    <mergeCell ref="N225:O225"/>
    <mergeCell ref="N226:O226"/>
    <mergeCell ref="N227:O227"/>
    <mergeCell ref="A228:O229"/>
    <mergeCell ref="P228:P229"/>
    <mergeCell ref="A230:A232"/>
    <mergeCell ref="B230:B232"/>
    <mergeCell ref="C230:C232"/>
    <mergeCell ref="N230:O230"/>
    <mergeCell ref="N231:O231"/>
    <mergeCell ref="N232:O232"/>
    <mergeCell ref="A220:O221"/>
    <mergeCell ref="P220:P221"/>
    <mergeCell ref="N222:O222"/>
    <mergeCell ref="A223:O224"/>
    <mergeCell ref="P223:P224"/>
    <mergeCell ref="A212:A214"/>
    <mergeCell ref="B212:B214"/>
    <mergeCell ref="C212:C214"/>
    <mergeCell ref="N212:O212"/>
    <mergeCell ref="N213:O213"/>
    <mergeCell ref="N214:O214"/>
    <mergeCell ref="A215:O216"/>
    <mergeCell ref="P215:P216"/>
    <mergeCell ref="A217:A219"/>
    <mergeCell ref="B217:B219"/>
    <mergeCell ref="C217:C219"/>
    <mergeCell ref="N217:O217"/>
    <mergeCell ref="N218:O218"/>
    <mergeCell ref="N219:O219"/>
    <mergeCell ref="A207:O208"/>
    <mergeCell ref="P207:P208"/>
    <mergeCell ref="N209:O209"/>
    <mergeCell ref="A210:O211"/>
    <mergeCell ref="P210:P211"/>
    <mergeCell ref="N206:O206"/>
    <mergeCell ref="A201:O202"/>
    <mergeCell ref="P201:P202"/>
    <mergeCell ref="N203:O203"/>
    <mergeCell ref="A204:O205"/>
    <mergeCell ref="P204:P205"/>
    <mergeCell ref="A195:A196"/>
    <mergeCell ref="B195:B196"/>
    <mergeCell ref="C195:C196"/>
    <mergeCell ref="N195:O195"/>
    <mergeCell ref="N196:O196"/>
    <mergeCell ref="A197:O198"/>
    <mergeCell ref="P197:P198"/>
    <mergeCell ref="N199:O199"/>
    <mergeCell ref="N200:O200"/>
    <mergeCell ref="A199:A200"/>
    <mergeCell ref="B199:B200"/>
    <mergeCell ref="C199:C200"/>
    <mergeCell ref="A193:O194"/>
    <mergeCell ref="P193:P194"/>
    <mergeCell ref="N185:O185"/>
    <mergeCell ref="A186:O187"/>
    <mergeCell ref="P186:P187"/>
    <mergeCell ref="A188:A189"/>
    <mergeCell ref="B188:B189"/>
    <mergeCell ref="C188:C189"/>
    <mergeCell ref="N188:O188"/>
    <mergeCell ref="N189:O189"/>
    <mergeCell ref="B25:B27"/>
    <mergeCell ref="C25:C27"/>
    <mergeCell ref="N31:O31"/>
    <mergeCell ref="B31:B33"/>
    <mergeCell ref="A31:A33"/>
    <mergeCell ref="C31:C33"/>
    <mergeCell ref="A190:O191"/>
    <mergeCell ref="P190:P191"/>
    <mergeCell ref="N192:O192"/>
    <mergeCell ref="P58:P59"/>
    <mergeCell ref="A62:O63"/>
    <mergeCell ref="P62:P63"/>
    <mergeCell ref="P92:P93"/>
    <mergeCell ref="N83:O83"/>
    <mergeCell ref="A84:O85"/>
    <mergeCell ref="P84:P85"/>
    <mergeCell ref="N88:O88"/>
    <mergeCell ref="A89:O90"/>
    <mergeCell ref="P89:P90"/>
    <mergeCell ref="N66:O66"/>
    <mergeCell ref="N75:O75"/>
    <mergeCell ref="A76:O77"/>
    <mergeCell ref="P76:P77"/>
    <mergeCell ref="N79:O79"/>
    <mergeCell ref="P80:P81"/>
    <mergeCell ref="N60:O60"/>
    <mergeCell ref="A60:A61"/>
    <mergeCell ref="B60:B61"/>
    <mergeCell ref="C60:C61"/>
    <mergeCell ref="A58:O59"/>
    <mergeCell ref="A78:A79"/>
    <mergeCell ref="N73:O73"/>
    <mergeCell ref="N64:O64"/>
    <mergeCell ref="A69:A70"/>
    <mergeCell ref="B69:B70"/>
    <mergeCell ref="C69:C70"/>
    <mergeCell ref="N69:O69"/>
    <mergeCell ref="B2:B3"/>
    <mergeCell ref="C2:C3"/>
    <mergeCell ref="P47:P48"/>
    <mergeCell ref="N46:O46"/>
    <mergeCell ref="A40:O40"/>
    <mergeCell ref="A43:O43"/>
    <mergeCell ref="A45:O45"/>
    <mergeCell ref="N37:O37"/>
    <mergeCell ref="A38:O38"/>
    <mergeCell ref="A47:O48"/>
    <mergeCell ref="E2:E3"/>
    <mergeCell ref="A12:O12"/>
    <mergeCell ref="A16:O16"/>
    <mergeCell ref="A20:O20"/>
    <mergeCell ref="N23:O23"/>
    <mergeCell ref="D2:D3"/>
    <mergeCell ref="A35:A37"/>
    <mergeCell ref="B35:B37"/>
    <mergeCell ref="C35:C37"/>
    <mergeCell ref="N35:O35"/>
    <mergeCell ref="N39:O39"/>
    <mergeCell ref="N25:O25"/>
    <mergeCell ref="N26:O26"/>
    <mergeCell ref="A25:A27"/>
    <mergeCell ref="P99:P100"/>
    <mergeCell ref="A34:O34"/>
    <mergeCell ref="N15:O15"/>
    <mergeCell ref="N19:O19"/>
    <mergeCell ref="N33:O33"/>
    <mergeCell ref="A24:O24"/>
    <mergeCell ref="N27:O27"/>
    <mergeCell ref="A28:O28"/>
    <mergeCell ref="N29:O29"/>
    <mergeCell ref="A30:O30"/>
    <mergeCell ref="A49:A50"/>
    <mergeCell ref="B49:B50"/>
    <mergeCell ref="C49:C50"/>
    <mergeCell ref="N49:O49"/>
    <mergeCell ref="N50:O50"/>
    <mergeCell ref="A51:O52"/>
    <mergeCell ref="N61:O61"/>
    <mergeCell ref="P51:P52"/>
    <mergeCell ref="P54:P55"/>
    <mergeCell ref="N91:O91"/>
    <mergeCell ref="A92:O93"/>
    <mergeCell ref="A21:A23"/>
    <mergeCell ref="N53:O53"/>
    <mergeCell ref="A54:O55"/>
    <mergeCell ref="N32:O32"/>
    <mergeCell ref="N36:O36"/>
    <mergeCell ref="N65:O65"/>
    <mergeCell ref="N110:O110"/>
    <mergeCell ref="A111:O112"/>
    <mergeCell ref="N113:O113"/>
    <mergeCell ref="A114:O115"/>
    <mergeCell ref="N103:O103"/>
    <mergeCell ref="A121:O122"/>
    <mergeCell ref="A41:A42"/>
    <mergeCell ref="B41:B42"/>
    <mergeCell ref="C41:C42"/>
    <mergeCell ref="N41:O41"/>
    <mergeCell ref="N42:O42"/>
    <mergeCell ref="N98:O98"/>
    <mergeCell ref="A99:O100"/>
    <mergeCell ref="A56:A57"/>
    <mergeCell ref="B56:B57"/>
    <mergeCell ref="C56:C57"/>
    <mergeCell ref="N56:O56"/>
    <mergeCell ref="N44:O44"/>
    <mergeCell ref="A64:A66"/>
    <mergeCell ref="B64:B66"/>
    <mergeCell ref="C64:C66"/>
    <mergeCell ref="N140:O140"/>
    <mergeCell ref="N134:O134"/>
    <mergeCell ref="P121:P122"/>
    <mergeCell ref="A67:O68"/>
    <mergeCell ref="P67:P68"/>
    <mergeCell ref="N70:O70"/>
    <mergeCell ref="A71:O71"/>
    <mergeCell ref="N116:O116"/>
    <mergeCell ref="A117:O118"/>
    <mergeCell ref="P117:P118"/>
    <mergeCell ref="N120:O120"/>
    <mergeCell ref="P111:P112"/>
    <mergeCell ref="P114:P115"/>
    <mergeCell ref="A104:O105"/>
    <mergeCell ref="P104:P105"/>
    <mergeCell ref="N107:O107"/>
    <mergeCell ref="A108:O109"/>
    <mergeCell ref="P108:P109"/>
    <mergeCell ref="A96:O97"/>
    <mergeCell ref="P96:P97"/>
    <mergeCell ref="A72:A75"/>
    <mergeCell ref="B72:B75"/>
    <mergeCell ref="C72:C75"/>
    <mergeCell ref="N72:O72"/>
    <mergeCell ref="A135:O136"/>
    <mergeCell ref="P135:P136"/>
    <mergeCell ref="N137:O137"/>
    <mergeCell ref="A138:O139"/>
    <mergeCell ref="P138:P139"/>
    <mergeCell ref="A127:O128"/>
    <mergeCell ref="P127:P128"/>
    <mergeCell ref="N131:O131"/>
    <mergeCell ref="A132:O133"/>
    <mergeCell ref="P132:P133"/>
    <mergeCell ref="G2:M2"/>
    <mergeCell ref="N5:O5"/>
    <mergeCell ref="A9:A11"/>
    <mergeCell ref="B9:B11"/>
    <mergeCell ref="C9:C11"/>
    <mergeCell ref="N9:O9"/>
    <mergeCell ref="N10:O10"/>
    <mergeCell ref="A13:A15"/>
    <mergeCell ref="B13:B15"/>
    <mergeCell ref="C13:C15"/>
    <mergeCell ref="N13:O13"/>
    <mergeCell ref="N14:O14"/>
    <mergeCell ref="F2:F3"/>
    <mergeCell ref="A7:O8"/>
    <mergeCell ref="N11:O11"/>
    <mergeCell ref="A4:A6"/>
    <mergeCell ref="B4:B6"/>
    <mergeCell ref="C4:C6"/>
    <mergeCell ref="D4:P4"/>
    <mergeCell ref="P7:P8"/>
    <mergeCell ref="N2:O2"/>
    <mergeCell ref="N3:O3"/>
    <mergeCell ref="N6:O6"/>
    <mergeCell ref="A2:A3"/>
    <mergeCell ref="B21:B23"/>
    <mergeCell ref="C21:C23"/>
    <mergeCell ref="N21:O21"/>
    <mergeCell ref="N22:O22"/>
    <mergeCell ref="A17:A19"/>
    <mergeCell ref="B17:B19"/>
    <mergeCell ref="C17:C19"/>
    <mergeCell ref="N17:O17"/>
    <mergeCell ref="N18:O18"/>
    <mergeCell ref="N57:O57"/>
    <mergeCell ref="B78:B79"/>
    <mergeCell ref="C78:C79"/>
    <mergeCell ref="N78:O78"/>
    <mergeCell ref="A82:A83"/>
    <mergeCell ref="B82:B83"/>
    <mergeCell ref="C82:C83"/>
    <mergeCell ref="N82:O82"/>
    <mergeCell ref="A86:A88"/>
    <mergeCell ref="B86:B88"/>
    <mergeCell ref="C86:C88"/>
    <mergeCell ref="N86:O86"/>
    <mergeCell ref="N87:O87"/>
    <mergeCell ref="A80:O81"/>
    <mergeCell ref="A106:A107"/>
    <mergeCell ref="B106:B107"/>
    <mergeCell ref="C106:C107"/>
    <mergeCell ref="N106:O106"/>
    <mergeCell ref="A119:A120"/>
    <mergeCell ref="B119:B120"/>
    <mergeCell ref="C119:C120"/>
    <mergeCell ref="N119:O119"/>
    <mergeCell ref="A94:A95"/>
    <mergeCell ref="B94:B95"/>
    <mergeCell ref="C94:C95"/>
    <mergeCell ref="N94:O94"/>
    <mergeCell ref="N95:O95"/>
    <mergeCell ref="A101:A103"/>
    <mergeCell ref="B101:B103"/>
    <mergeCell ref="C101:C103"/>
    <mergeCell ref="N101:O101"/>
    <mergeCell ref="N102:O102"/>
    <mergeCell ref="A123:A124"/>
    <mergeCell ref="B123:B124"/>
    <mergeCell ref="C123:C124"/>
    <mergeCell ref="N123:O123"/>
    <mergeCell ref="A129:A131"/>
    <mergeCell ref="B129:B131"/>
    <mergeCell ref="C129:C131"/>
    <mergeCell ref="N129:O129"/>
    <mergeCell ref="N130:O130"/>
    <mergeCell ref="N124:O124"/>
    <mergeCell ref="A125:O125"/>
    <mergeCell ref="N126:O126"/>
    <mergeCell ref="N147:O147"/>
    <mergeCell ref="A148:O149"/>
    <mergeCell ref="P148:P149"/>
    <mergeCell ref="A141:O142"/>
    <mergeCell ref="P141:P142"/>
    <mergeCell ref="A143:A144"/>
    <mergeCell ref="B143:B144"/>
    <mergeCell ref="C143:C144"/>
    <mergeCell ref="N144:O144"/>
    <mergeCell ref="A145:O146"/>
    <mergeCell ref="P145:P146"/>
    <mergeCell ref="N150:O150"/>
    <mergeCell ref="A151:O152"/>
    <mergeCell ref="P151:P152"/>
    <mergeCell ref="A153:A155"/>
    <mergeCell ref="B153:B155"/>
    <mergeCell ref="C153:C155"/>
    <mergeCell ref="N153:O153"/>
    <mergeCell ref="N154:O154"/>
    <mergeCell ref="N155:O155"/>
    <mergeCell ref="P170:P171"/>
    <mergeCell ref="A172:A174"/>
    <mergeCell ref="B172:B174"/>
    <mergeCell ref="C172:C174"/>
    <mergeCell ref="N172:O172"/>
    <mergeCell ref="N173:O173"/>
    <mergeCell ref="N174:O174"/>
    <mergeCell ref="A156:O157"/>
    <mergeCell ref="P156:P157"/>
    <mergeCell ref="N158:O158"/>
    <mergeCell ref="A159:O160"/>
    <mergeCell ref="P159:P160"/>
    <mergeCell ref="A161:A163"/>
    <mergeCell ref="B161:B163"/>
    <mergeCell ref="C161:C163"/>
    <mergeCell ref="N161:O161"/>
    <mergeCell ref="N162:O162"/>
    <mergeCell ref="N163:O163"/>
    <mergeCell ref="N182:O182"/>
    <mergeCell ref="A183:O184"/>
    <mergeCell ref="P183:P184"/>
    <mergeCell ref="D143:P143"/>
    <mergeCell ref="N74:O74"/>
    <mergeCell ref="P240:R242"/>
    <mergeCell ref="R2:Z2"/>
    <mergeCell ref="A175:O176"/>
    <mergeCell ref="P175:P176"/>
    <mergeCell ref="A177:A179"/>
    <mergeCell ref="B177:B179"/>
    <mergeCell ref="C177:C179"/>
    <mergeCell ref="N177:O177"/>
    <mergeCell ref="N178:O178"/>
    <mergeCell ref="N179:O179"/>
    <mergeCell ref="A180:O181"/>
    <mergeCell ref="P180:P181"/>
    <mergeCell ref="A164:O165"/>
    <mergeCell ref="P164:P165"/>
    <mergeCell ref="N166:O166"/>
    <mergeCell ref="A167:O168"/>
    <mergeCell ref="P167:P168"/>
    <mergeCell ref="N169:O169"/>
    <mergeCell ref="A170:O171"/>
  </mergeCells>
  <pageMargins left="0" right="0" top="0" bottom="0"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8"/>
  <sheetViews>
    <sheetView topLeftCell="A226" zoomScaleNormal="100" workbookViewId="0">
      <selection activeCell="A228" sqref="A228:XFD228"/>
    </sheetView>
  </sheetViews>
  <sheetFormatPr defaultRowHeight="15" x14ac:dyDescent="0.25"/>
  <cols>
    <col min="1" max="1" width="5.5703125" customWidth="1"/>
    <col min="2" max="2" width="15.7109375" customWidth="1"/>
    <col min="3" max="3" width="23.85546875" customWidth="1"/>
    <col min="4" max="4" width="10.28515625" customWidth="1"/>
    <col min="5" max="5" width="10" bestFit="1" customWidth="1"/>
    <col min="6" max="6" width="10.5703125" customWidth="1"/>
    <col min="7" max="7" width="9.5703125" customWidth="1"/>
    <col min="8" max="8" width="7" customWidth="1"/>
    <col min="9" max="9" width="8.28515625" customWidth="1"/>
    <col min="10" max="10" width="6.5703125" customWidth="1"/>
    <col min="11" max="11" width="5.28515625" customWidth="1"/>
    <col min="12" max="12" width="11" style="156" customWidth="1"/>
    <col min="14" max="14" width="14.42578125" customWidth="1"/>
    <col min="16" max="16" width="10" bestFit="1" customWidth="1"/>
  </cols>
  <sheetData>
    <row r="1" spans="1:16" ht="105" customHeight="1" thickBot="1" x14ac:dyDescent="0.3">
      <c r="M1" s="4"/>
      <c r="O1" s="4"/>
    </row>
    <row r="2" spans="1:16" ht="29.25" customHeight="1" thickBot="1" x14ac:dyDescent="0.3">
      <c r="A2" s="244" t="s">
        <v>0</v>
      </c>
      <c r="B2" s="244" t="s">
        <v>1</v>
      </c>
      <c r="C2" s="244" t="s">
        <v>2</v>
      </c>
      <c r="D2" s="244" t="s">
        <v>3</v>
      </c>
      <c r="E2" s="244" t="s">
        <v>14</v>
      </c>
      <c r="F2" s="244" t="s">
        <v>4</v>
      </c>
      <c r="G2" s="242" t="s">
        <v>5</v>
      </c>
      <c r="H2" s="246"/>
      <c r="I2" s="246"/>
      <c r="J2" s="240"/>
      <c r="K2" s="241"/>
      <c r="L2" s="135"/>
      <c r="M2" s="4"/>
      <c r="N2" s="104"/>
      <c r="O2" s="4"/>
    </row>
    <row r="3" spans="1:16" ht="26.25" thickBot="1" x14ac:dyDescent="0.3">
      <c r="A3" s="245"/>
      <c r="B3" s="245"/>
      <c r="C3" s="245"/>
      <c r="D3" s="245"/>
      <c r="E3" s="245"/>
      <c r="F3" s="245"/>
      <c r="G3" s="136" t="s">
        <v>6</v>
      </c>
      <c r="H3" s="136" t="s">
        <v>7</v>
      </c>
      <c r="I3" s="136" t="s">
        <v>8</v>
      </c>
      <c r="J3" s="242" t="s">
        <v>12</v>
      </c>
      <c r="K3" s="243"/>
      <c r="L3" s="137" t="s">
        <v>11</v>
      </c>
      <c r="M3" s="4"/>
      <c r="N3" s="58" t="s">
        <v>11</v>
      </c>
      <c r="O3" s="4"/>
    </row>
    <row r="4" spans="1:16" ht="15" customHeight="1" thickBot="1" x14ac:dyDescent="0.3">
      <c r="A4" s="204">
        <v>1</v>
      </c>
      <c r="B4" s="217" t="s">
        <v>107</v>
      </c>
      <c r="C4" s="217" t="s">
        <v>193</v>
      </c>
      <c r="D4" s="227"/>
      <c r="E4" s="227"/>
      <c r="F4" s="227"/>
      <c r="G4" s="227"/>
      <c r="H4" s="227"/>
      <c r="I4" s="227"/>
      <c r="J4" s="227"/>
      <c r="K4" s="227"/>
      <c r="L4" s="187"/>
      <c r="M4" s="4"/>
      <c r="N4" s="4"/>
      <c r="O4" s="4"/>
    </row>
    <row r="5" spans="1:16" ht="15.75" thickBot="1" x14ac:dyDescent="0.3">
      <c r="A5" s="205"/>
      <c r="B5" s="248"/>
      <c r="C5" s="248"/>
      <c r="D5" s="1" t="s">
        <v>21</v>
      </c>
      <c r="E5" s="1" t="s">
        <v>13</v>
      </c>
      <c r="F5" s="61">
        <v>25</v>
      </c>
      <c r="G5" s="18">
        <v>8.6999999999999993</v>
      </c>
      <c r="H5" s="18">
        <v>8.1300000000000008</v>
      </c>
      <c r="I5" s="18">
        <v>8.5399999999999991</v>
      </c>
      <c r="J5" s="252">
        <v>8.4600000000000009</v>
      </c>
      <c r="K5" s="253"/>
      <c r="L5" s="18">
        <f>F5*J5</f>
        <v>211.50000000000003</v>
      </c>
      <c r="M5" s="4"/>
      <c r="N5" s="74">
        <f>F5*J5</f>
        <v>211.50000000000003</v>
      </c>
      <c r="O5" s="4"/>
      <c r="P5" s="132">
        <f>L5-N5</f>
        <v>0</v>
      </c>
    </row>
    <row r="6" spans="1:16" ht="101.25" customHeight="1" thickBot="1" x14ac:dyDescent="0.3">
      <c r="A6" s="206"/>
      <c r="B6" s="218"/>
      <c r="C6" s="218"/>
      <c r="D6" s="1" t="s">
        <v>22</v>
      </c>
      <c r="E6" s="1" t="s">
        <v>13</v>
      </c>
      <c r="F6" s="60">
        <v>40</v>
      </c>
      <c r="G6" s="1">
        <v>8.6999999999999993</v>
      </c>
      <c r="H6" s="1">
        <v>8.1300000000000008</v>
      </c>
      <c r="I6" s="1">
        <v>8.5399999999999991</v>
      </c>
      <c r="J6" s="254">
        <v>8.4600000000000009</v>
      </c>
      <c r="K6" s="255"/>
      <c r="L6" s="18">
        <f>F6*J6</f>
        <v>338.40000000000003</v>
      </c>
      <c r="N6" s="154">
        <f>F6*J6</f>
        <v>338.40000000000003</v>
      </c>
      <c r="P6" s="132">
        <f t="shared" ref="P6:P69" si="0">L6-N6</f>
        <v>0</v>
      </c>
    </row>
    <row r="7" spans="1:16" x14ac:dyDescent="0.25">
      <c r="A7" s="188" t="s">
        <v>16</v>
      </c>
      <c r="B7" s="189"/>
      <c r="C7" s="189"/>
      <c r="D7" s="189"/>
      <c r="E7" s="189"/>
      <c r="F7" s="189"/>
      <c r="G7" s="189"/>
      <c r="H7" s="189"/>
      <c r="I7" s="189"/>
      <c r="J7" s="189"/>
      <c r="K7" s="190"/>
      <c r="L7" s="194">
        <f>L5+L6</f>
        <v>549.90000000000009</v>
      </c>
      <c r="N7" s="194">
        <f>SUM(N4:N6)</f>
        <v>549.90000000000009</v>
      </c>
      <c r="P7" s="132">
        <f t="shared" si="0"/>
        <v>0</v>
      </c>
    </row>
    <row r="8" spans="1:16" ht="15.75" thickBot="1" x14ac:dyDescent="0.3">
      <c r="A8" s="191"/>
      <c r="B8" s="192"/>
      <c r="C8" s="192"/>
      <c r="D8" s="192"/>
      <c r="E8" s="192"/>
      <c r="F8" s="192"/>
      <c r="G8" s="192"/>
      <c r="H8" s="192"/>
      <c r="I8" s="192"/>
      <c r="J8" s="192"/>
      <c r="K8" s="193"/>
      <c r="L8" s="247"/>
      <c r="N8" s="247"/>
      <c r="P8" s="132">
        <f t="shared" si="0"/>
        <v>0</v>
      </c>
    </row>
    <row r="9" spans="1:16" ht="26.25" thickBot="1" x14ac:dyDescent="0.3">
      <c r="A9" s="204">
        <v>2</v>
      </c>
      <c r="B9" s="217" t="s">
        <v>159</v>
      </c>
      <c r="C9" s="249" t="s">
        <v>24</v>
      </c>
      <c r="D9" s="15" t="s">
        <v>20</v>
      </c>
      <c r="E9" s="1" t="s">
        <v>25</v>
      </c>
      <c r="F9" s="63">
        <v>2</v>
      </c>
      <c r="G9" s="1">
        <v>35.14</v>
      </c>
      <c r="H9" s="11">
        <v>32.85</v>
      </c>
      <c r="I9" s="15">
        <v>34.49</v>
      </c>
      <c r="J9" s="196">
        <v>34.159999999999997</v>
      </c>
      <c r="K9" s="198"/>
      <c r="L9" s="18">
        <f>PRODUCT(F9,J9)</f>
        <v>68.319999999999993</v>
      </c>
      <c r="N9" s="61">
        <f>PRODUCT(E9,L9)</f>
        <v>68.319999999999993</v>
      </c>
      <c r="P9" s="132">
        <f t="shared" si="0"/>
        <v>0</v>
      </c>
    </row>
    <row r="10" spans="1:16" ht="15.75" thickBot="1" x14ac:dyDescent="0.3">
      <c r="A10" s="205"/>
      <c r="B10" s="248"/>
      <c r="C10" s="250"/>
      <c r="D10" s="99" t="s">
        <v>21</v>
      </c>
      <c r="E10" s="1" t="s">
        <v>25</v>
      </c>
      <c r="F10" s="160">
        <v>6</v>
      </c>
      <c r="G10" s="1">
        <v>35.14</v>
      </c>
      <c r="H10" s="11">
        <v>32.85</v>
      </c>
      <c r="I10" s="15">
        <v>34.49</v>
      </c>
      <c r="J10" s="196">
        <v>34.159999999999997</v>
      </c>
      <c r="K10" s="198"/>
      <c r="L10" s="18">
        <f>PRODUCT(F10,J10)</f>
        <v>204.95999999999998</v>
      </c>
      <c r="N10" s="74">
        <f>PRODUCT(E10,L10)</f>
        <v>204.95999999999998</v>
      </c>
      <c r="P10" s="132">
        <f t="shared" si="0"/>
        <v>0</v>
      </c>
    </row>
    <row r="11" spans="1:16" ht="15.75" thickBot="1" x14ac:dyDescent="0.3">
      <c r="A11" s="206"/>
      <c r="B11" s="218"/>
      <c r="C11" s="251"/>
      <c r="D11" s="7" t="s">
        <v>22</v>
      </c>
      <c r="E11" s="1" t="s">
        <v>25</v>
      </c>
      <c r="F11" s="60">
        <v>7</v>
      </c>
      <c r="G11" s="1">
        <v>35.14</v>
      </c>
      <c r="H11" s="11">
        <v>32.85</v>
      </c>
      <c r="I11" s="15">
        <v>34.49</v>
      </c>
      <c r="J11" s="196">
        <v>34.159999999999997</v>
      </c>
      <c r="K11" s="198"/>
      <c r="L11" s="18">
        <f>PRODUCT(F11,J11)</f>
        <v>239.11999999999998</v>
      </c>
      <c r="N11" s="88">
        <f>PRODUCT(E11,L11)</f>
        <v>239.11999999999998</v>
      </c>
      <c r="P11" s="132">
        <f t="shared" si="0"/>
        <v>0</v>
      </c>
    </row>
    <row r="12" spans="1:16" ht="15.75" thickBot="1" x14ac:dyDescent="0.3">
      <c r="A12" s="211" t="s">
        <v>16</v>
      </c>
      <c r="B12" s="212"/>
      <c r="C12" s="212"/>
      <c r="D12" s="212"/>
      <c r="E12" s="212"/>
      <c r="F12" s="212"/>
      <c r="G12" s="212"/>
      <c r="H12" s="212"/>
      <c r="I12" s="212"/>
      <c r="J12" s="212"/>
      <c r="K12" s="213"/>
      <c r="L12" s="125">
        <f>SUM(L9:L11)</f>
        <v>512.4</v>
      </c>
      <c r="N12" s="125">
        <f>SUM(N9:N11)</f>
        <v>512.4</v>
      </c>
      <c r="P12" s="132">
        <f t="shared" si="0"/>
        <v>0</v>
      </c>
    </row>
    <row r="13" spans="1:16" ht="26.25" thickBot="1" x14ac:dyDescent="0.3">
      <c r="A13" s="204">
        <v>3</v>
      </c>
      <c r="B13" s="256" t="s">
        <v>26</v>
      </c>
      <c r="C13" s="249" t="s">
        <v>27</v>
      </c>
      <c r="D13" s="11" t="s">
        <v>20</v>
      </c>
      <c r="E13" s="1" t="s">
        <v>13</v>
      </c>
      <c r="F13" s="63">
        <v>5</v>
      </c>
      <c r="G13" s="11">
        <v>26.93</v>
      </c>
      <c r="H13" s="11">
        <v>25.17</v>
      </c>
      <c r="I13" s="11">
        <v>26.43</v>
      </c>
      <c r="J13" s="254">
        <v>26.18</v>
      </c>
      <c r="K13" s="255"/>
      <c r="L13" s="131">
        <f>PRODUCT(F13,J13)</f>
        <v>130.9</v>
      </c>
      <c r="N13" s="64">
        <f>PRODUCT(E13,L13)</f>
        <v>130.9</v>
      </c>
      <c r="P13" s="132">
        <f t="shared" si="0"/>
        <v>0</v>
      </c>
    </row>
    <row r="14" spans="1:16" ht="15.75" thickBot="1" x14ac:dyDescent="0.3">
      <c r="A14" s="205"/>
      <c r="B14" s="257"/>
      <c r="C14" s="250"/>
      <c r="D14" s="99" t="s">
        <v>21</v>
      </c>
      <c r="E14" s="1" t="s">
        <v>13</v>
      </c>
      <c r="F14" s="160">
        <v>1</v>
      </c>
      <c r="G14" s="11">
        <v>26.93</v>
      </c>
      <c r="H14" s="11">
        <v>25.17</v>
      </c>
      <c r="I14" s="11">
        <v>26.43</v>
      </c>
      <c r="J14" s="254">
        <v>26.18</v>
      </c>
      <c r="K14" s="255"/>
      <c r="L14" s="131">
        <f>PRODUCT(F14,J14)</f>
        <v>26.18</v>
      </c>
      <c r="N14" s="76">
        <f>PRODUCT(E14,L14)</f>
        <v>26.18</v>
      </c>
      <c r="P14" s="132">
        <f t="shared" si="0"/>
        <v>0</v>
      </c>
    </row>
    <row r="15" spans="1:16" ht="39" customHeight="1" thickBot="1" x14ac:dyDescent="0.3">
      <c r="A15" s="206"/>
      <c r="B15" s="258"/>
      <c r="C15" s="251"/>
      <c r="D15" s="17" t="s">
        <v>22</v>
      </c>
      <c r="E15" s="1" t="s">
        <v>13</v>
      </c>
      <c r="F15" s="60">
        <v>3</v>
      </c>
      <c r="G15" s="11">
        <v>26.93</v>
      </c>
      <c r="H15" s="11">
        <v>25.17</v>
      </c>
      <c r="I15" s="11">
        <v>26.43</v>
      </c>
      <c r="J15" s="254">
        <v>26.18</v>
      </c>
      <c r="K15" s="255"/>
      <c r="L15" s="131">
        <f>PRODUCT(F15,J15)</f>
        <v>78.539999999999992</v>
      </c>
      <c r="N15" s="90">
        <f>PRODUCT(E15,L15)</f>
        <v>78.539999999999992</v>
      </c>
      <c r="P15" s="132">
        <f t="shared" si="0"/>
        <v>0</v>
      </c>
    </row>
    <row r="16" spans="1:16" ht="15.75" thickBot="1" x14ac:dyDescent="0.3">
      <c r="A16" s="211"/>
      <c r="B16" s="212"/>
      <c r="C16" s="212"/>
      <c r="D16" s="212"/>
      <c r="E16" s="212"/>
      <c r="F16" s="212"/>
      <c r="G16" s="212"/>
      <c r="H16" s="212"/>
      <c r="I16" s="212"/>
      <c r="J16" s="212"/>
      <c r="K16" s="213"/>
      <c r="L16" s="125">
        <f>SUM(L13:L15)</f>
        <v>235.62</v>
      </c>
      <c r="N16" s="125">
        <f>SUM(N13:N15)</f>
        <v>235.62</v>
      </c>
      <c r="P16" s="132">
        <f t="shared" si="0"/>
        <v>0</v>
      </c>
    </row>
    <row r="17" spans="1:16" ht="26.25" thickBot="1" x14ac:dyDescent="0.3">
      <c r="A17" s="204">
        <v>4</v>
      </c>
      <c r="B17" s="256" t="s">
        <v>28</v>
      </c>
      <c r="C17" s="249" t="s">
        <v>29</v>
      </c>
      <c r="D17" s="11" t="s">
        <v>20</v>
      </c>
      <c r="E17" s="1" t="s">
        <v>13</v>
      </c>
      <c r="F17" s="63">
        <v>5</v>
      </c>
      <c r="G17" s="11">
        <v>95.26</v>
      </c>
      <c r="H17" s="11">
        <v>89.03</v>
      </c>
      <c r="I17" s="11">
        <v>93.48</v>
      </c>
      <c r="J17" s="196">
        <v>92.59</v>
      </c>
      <c r="K17" s="198"/>
      <c r="L17" s="18">
        <f>PRODUCT(F17,J17)</f>
        <v>462.95000000000005</v>
      </c>
      <c r="N17" s="61">
        <f>PRODUCT(E17,L17)</f>
        <v>462.95000000000005</v>
      </c>
      <c r="P17" s="132">
        <f t="shared" si="0"/>
        <v>0</v>
      </c>
    </row>
    <row r="18" spans="1:16" ht="15.75" thickBot="1" x14ac:dyDescent="0.3">
      <c r="A18" s="205"/>
      <c r="B18" s="257"/>
      <c r="C18" s="259"/>
      <c r="D18" s="99" t="s">
        <v>21</v>
      </c>
      <c r="E18" s="1" t="s">
        <v>13</v>
      </c>
      <c r="F18" s="160">
        <v>3</v>
      </c>
      <c r="G18" s="11">
        <v>95.26</v>
      </c>
      <c r="H18" s="11">
        <v>89.03</v>
      </c>
      <c r="I18" s="11">
        <v>93.48</v>
      </c>
      <c r="J18" s="196">
        <v>92.59</v>
      </c>
      <c r="K18" s="198"/>
      <c r="L18" s="18">
        <f>PRODUCT(F18,J18)</f>
        <v>277.77</v>
      </c>
      <c r="N18" s="74">
        <f>PRODUCT(E18,L18)</f>
        <v>277.77</v>
      </c>
      <c r="P18" s="132">
        <f t="shared" si="0"/>
        <v>0</v>
      </c>
    </row>
    <row r="19" spans="1:16" ht="107.25" customHeight="1" thickBot="1" x14ac:dyDescent="0.3">
      <c r="A19" s="206"/>
      <c r="B19" s="258"/>
      <c r="C19" s="260"/>
      <c r="D19" s="1" t="s">
        <v>22</v>
      </c>
      <c r="E19" s="1" t="s">
        <v>13</v>
      </c>
      <c r="F19" s="60">
        <v>3</v>
      </c>
      <c r="G19" s="11">
        <v>95.26</v>
      </c>
      <c r="H19" s="11">
        <v>89.03</v>
      </c>
      <c r="I19" s="11">
        <v>93.48</v>
      </c>
      <c r="J19" s="196">
        <v>92.59</v>
      </c>
      <c r="K19" s="198"/>
      <c r="L19" s="18">
        <f>PRODUCT(F19,J19)</f>
        <v>277.77</v>
      </c>
      <c r="N19" s="88">
        <f>PRODUCT(E19,L19)</f>
        <v>277.77</v>
      </c>
      <c r="P19" s="132">
        <f t="shared" si="0"/>
        <v>0</v>
      </c>
    </row>
    <row r="20" spans="1:16" ht="15.75" thickBot="1" x14ac:dyDescent="0.3">
      <c r="A20" s="211" t="s">
        <v>16</v>
      </c>
      <c r="B20" s="212"/>
      <c r="C20" s="212"/>
      <c r="D20" s="212"/>
      <c r="E20" s="212"/>
      <c r="F20" s="212"/>
      <c r="G20" s="212"/>
      <c r="H20" s="212"/>
      <c r="I20" s="212"/>
      <c r="J20" s="212"/>
      <c r="K20" s="213"/>
      <c r="L20" s="125">
        <f>SUM(L17:L19)</f>
        <v>1018.49</v>
      </c>
      <c r="N20" s="125">
        <f>SUM(N17:N19)</f>
        <v>1018.49</v>
      </c>
      <c r="P20" s="132">
        <f t="shared" si="0"/>
        <v>0</v>
      </c>
    </row>
    <row r="21" spans="1:16" ht="26.25" thickBot="1" x14ac:dyDescent="0.3">
      <c r="A21" s="201">
        <v>5</v>
      </c>
      <c r="B21" s="217" t="s">
        <v>30</v>
      </c>
      <c r="C21" s="249" t="s">
        <v>31</v>
      </c>
      <c r="D21" s="11" t="s">
        <v>20</v>
      </c>
      <c r="E21" s="11" t="s">
        <v>25</v>
      </c>
      <c r="F21" s="63">
        <v>5</v>
      </c>
      <c r="G21" s="11">
        <v>12.64</v>
      </c>
      <c r="H21" s="11">
        <v>11.82</v>
      </c>
      <c r="I21" s="11">
        <v>12.41</v>
      </c>
      <c r="J21" s="197">
        <v>12.29</v>
      </c>
      <c r="K21" s="198"/>
      <c r="L21" s="131">
        <f>PRODUCT(F21,J21)</f>
        <v>61.449999999999996</v>
      </c>
      <c r="N21" s="64">
        <f>PRODUCT(E21,L21)</f>
        <v>61.449999999999996</v>
      </c>
      <c r="P21" s="132">
        <f t="shared" si="0"/>
        <v>0</v>
      </c>
    </row>
    <row r="22" spans="1:16" ht="15.75" thickBot="1" x14ac:dyDescent="0.3">
      <c r="A22" s="202"/>
      <c r="B22" s="248"/>
      <c r="C22" s="250"/>
      <c r="D22" s="99" t="s">
        <v>21</v>
      </c>
      <c r="E22" s="11" t="s">
        <v>25</v>
      </c>
      <c r="F22" s="160">
        <v>3</v>
      </c>
      <c r="G22" s="11">
        <v>12.64</v>
      </c>
      <c r="H22" s="11">
        <v>11.82</v>
      </c>
      <c r="I22" s="11">
        <v>12.41</v>
      </c>
      <c r="J22" s="197">
        <v>12.29</v>
      </c>
      <c r="K22" s="198"/>
      <c r="L22" s="131">
        <f>PRODUCT(F22,J22)</f>
        <v>36.869999999999997</v>
      </c>
      <c r="N22" s="76">
        <f>PRODUCT(E22,L22)</f>
        <v>36.869999999999997</v>
      </c>
      <c r="P22" s="132">
        <f t="shared" si="0"/>
        <v>0</v>
      </c>
    </row>
    <row r="23" spans="1:16" ht="81.75" customHeight="1" thickBot="1" x14ac:dyDescent="0.3">
      <c r="A23" s="203"/>
      <c r="B23" s="218"/>
      <c r="C23" s="251"/>
      <c r="D23" s="1" t="s">
        <v>22</v>
      </c>
      <c r="E23" s="1" t="s">
        <v>25</v>
      </c>
      <c r="F23" s="60">
        <v>5</v>
      </c>
      <c r="G23" s="11">
        <v>12.64</v>
      </c>
      <c r="H23" s="11">
        <v>11.82</v>
      </c>
      <c r="I23" s="11">
        <v>12.41</v>
      </c>
      <c r="J23" s="197">
        <v>12.29</v>
      </c>
      <c r="K23" s="198"/>
      <c r="L23" s="131">
        <f>PRODUCT(F23,J23)</f>
        <v>61.449999999999996</v>
      </c>
      <c r="N23" s="90">
        <f>PRODUCT(E23,L23)</f>
        <v>61.449999999999996</v>
      </c>
      <c r="P23" s="132">
        <f t="shared" si="0"/>
        <v>0</v>
      </c>
    </row>
    <row r="24" spans="1:16" ht="15.75" thickBot="1" x14ac:dyDescent="0.3">
      <c r="A24" s="188" t="s">
        <v>16</v>
      </c>
      <c r="B24" s="189"/>
      <c r="C24" s="189"/>
      <c r="D24" s="189"/>
      <c r="E24" s="189"/>
      <c r="F24" s="189"/>
      <c r="G24" s="189"/>
      <c r="H24" s="189"/>
      <c r="I24" s="189"/>
      <c r="J24" s="189"/>
      <c r="K24" s="190"/>
      <c r="L24" s="126">
        <f>SUM(L21:L23)</f>
        <v>159.76999999999998</v>
      </c>
      <c r="N24" s="126">
        <f>SUM(N21:N23)</f>
        <v>159.76999999999998</v>
      </c>
      <c r="P24" s="132">
        <f t="shared" si="0"/>
        <v>0</v>
      </c>
    </row>
    <row r="25" spans="1:16" ht="26.25" thickBot="1" x14ac:dyDescent="0.3">
      <c r="A25" s="204">
        <v>6</v>
      </c>
      <c r="B25" s="217" t="s">
        <v>30</v>
      </c>
      <c r="C25" s="249" t="s">
        <v>32</v>
      </c>
      <c r="D25" s="11" t="s">
        <v>20</v>
      </c>
      <c r="E25" s="97" t="s">
        <v>25</v>
      </c>
      <c r="F25" s="159">
        <v>5</v>
      </c>
      <c r="G25" s="101">
        <v>12.93</v>
      </c>
      <c r="H25" s="97">
        <v>12.08</v>
      </c>
      <c r="I25" s="97">
        <v>12.68</v>
      </c>
      <c r="J25" s="261">
        <v>12.56</v>
      </c>
      <c r="K25" s="255"/>
      <c r="L25" s="138">
        <f>PRODUCT(F25,J25)</f>
        <v>62.800000000000004</v>
      </c>
      <c r="N25" s="65">
        <f>PRODUCT(E25,L25)</f>
        <v>62.800000000000004</v>
      </c>
      <c r="P25" s="132">
        <f t="shared" si="0"/>
        <v>0</v>
      </c>
    </row>
    <row r="26" spans="1:16" ht="15.75" thickBot="1" x14ac:dyDescent="0.3">
      <c r="A26" s="205"/>
      <c r="B26" s="248"/>
      <c r="C26" s="250"/>
      <c r="D26" s="99" t="s">
        <v>21</v>
      </c>
      <c r="E26" s="97" t="s">
        <v>25</v>
      </c>
      <c r="F26" s="63">
        <v>10</v>
      </c>
      <c r="G26" s="101">
        <v>12.93</v>
      </c>
      <c r="H26" s="97">
        <v>12.08</v>
      </c>
      <c r="I26" s="97">
        <v>12.68</v>
      </c>
      <c r="J26" s="261">
        <v>12.56</v>
      </c>
      <c r="K26" s="255"/>
      <c r="L26" s="138">
        <f>PRODUCT(F26,J26)</f>
        <v>125.60000000000001</v>
      </c>
      <c r="N26" s="77">
        <f>PRODUCT(E26,L26)</f>
        <v>125.60000000000001</v>
      </c>
      <c r="P26" s="132">
        <f t="shared" si="0"/>
        <v>0</v>
      </c>
    </row>
    <row r="27" spans="1:16" ht="82.5" customHeight="1" thickBot="1" x14ac:dyDescent="0.3">
      <c r="A27" s="206"/>
      <c r="B27" s="218"/>
      <c r="C27" s="251"/>
      <c r="D27" s="1" t="s">
        <v>22</v>
      </c>
      <c r="E27" s="11" t="s">
        <v>25</v>
      </c>
      <c r="F27" s="163">
        <v>5</v>
      </c>
      <c r="G27" s="101">
        <v>12.93</v>
      </c>
      <c r="H27" s="11">
        <v>12.08</v>
      </c>
      <c r="I27" s="11">
        <v>12.68</v>
      </c>
      <c r="J27" s="261">
        <v>12.56</v>
      </c>
      <c r="K27" s="255"/>
      <c r="L27" s="138">
        <f>PRODUCT(F27,J27)</f>
        <v>62.800000000000004</v>
      </c>
      <c r="N27" s="91">
        <f>PRODUCT(E27,L27)</f>
        <v>62.800000000000004</v>
      </c>
      <c r="P27" s="132">
        <f t="shared" si="0"/>
        <v>0</v>
      </c>
    </row>
    <row r="28" spans="1:16" ht="15.75" thickBot="1" x14ac:dyDescent="0.3">
      <c r="A28" s="230" t="s">
        <v>17</v>
      </c>
      <c r="B28" s="231"/>
      <c r="C28" s="231"/>
      <c r="D28" s="231"/>
      <c r="E28" s="231"/>
      <c r="F28" s="231"/>
      <c r="G28" s="231"/>
      <c r="H28" s="231"/>
      <c r="I28" s="231"/>
      <c r="J28" s="231"/>
      <c r="K28" s="235"/>
      <c r="L28" s="127">
        <f>SUM(L25:L27)</f>
        <v>251.20000000000002</v>
      </c>
      <c r="N28" s="127">
        <f>SUM(N25:N27)</f>
        <v>251.20000000000002</v>
      </c>
      <c r="P28" s="132">
        <f t="shared" si="0"/>
        <v>0</v>
      </c>
    </row>
    <row r="29" spans="1:16" ht="36.75" thickBot="1" x14ac:dyDescent="0.3">
      <c r="A29" s="51">
        <v>7</v>
      </c>
      <c r="B29" s="142" t="s">
        <v>33</v>
      </c>
      <c r="C29" s="143" t="s">
        <v>35</v>
      </c>
      <c r="D29" s="7" t="s">
        <v>22</v>
      </c>
      <c r="E29" s="40" t="s">
        <v>13</v>
      </c>
      <c r="F29" s="164">
        <v>10</v>
      </c>
      <c r="G29" s="8">
        <v>320.57</v>
      </c>
      <c r="H29" s="8">
        <v>299.60000000000002</v>
      </c>
      <c r="I29" s="8">
        <v>314.58</v>
      </c>
      <c r="J29" s="262">
        <v>311.58</v>
      </c>
      <c r="K29" s="263"/>
      <c r="L29" s="138">
        <f>PRODUCT(F29,J29)</f>
        <v>3115.7999999999997</v>
      </c>
      <c r="N29" s="91">
        <f>PRODUCT(E29,L29)</f>
        <v>3115.7999999999997</v>
      </c>
      <c r="P29" s="132">
        <f t="shared" si="0"/>
        <v>0</v>
      </c>
    </row>
    <row r="30" spans="1:16" ht="15.75" thickBot="1" x14ac:dyDescent="0.3">
      <c r="A30" s="191" t="s">
        <v>16</v>
      </c>
      <c r="B30" s="192"/>
      <c r="C30" s="192"/>
      <c r="D30" s="231"/>
      <c r="E30" s="231"/>
      <c r="F30" s="231"/>
      <c r="G30" s="231"/>
      <c r="H30" s="231"/>
      <c r="I30" s="231"/>
      <c r="J30" s="192"/>
      <c r="K30" s="193"/>
      <c r="L30" s="128">
        <f>L29</f>
        <v>3115.7999999999997</v>
      </c>
      <c r="N30" s="128">
        <f>N29</f>
        <v>3115.7999999999997</v>
      </c>
      <c r="P30" s="132">
        <f t="shared" si="0"/>
        <v>0</v>
      </c>
    </row>
    <row r="31" spans="1:16" ht="26.25" thickBot="1" x14ac:dyDescent="0.3">
      <c r="A31" s="204">
        <v>8</v>
      </c>
      <c r="B31" s="217" t="s">
        <v>36</v>
      </c>
      <c r="C31" s="264" t="s">
        <v>34</v>
      </c>
      <c r="D31" s="15" t="s">
        <v>20</v>
      </c>
      <c r="E31" s="11" t="s">
        <v>13</v>
      </c>
      <c r="F31" s="63">
        <v>18</v>
      </c>
      <c r="G31" s="15">
        <v>128.6</v>
      </c>
      <c r="H31" s="15">
        <v>120.19</v>
      </c>
      <c r="I31" s="15">
        <v>126.2</v>
      </c>
      <c r="J31" s="254">
        <v>125</v>
      </c>
      <c r="K31" s="255"/>
      <c r="L31" s="18">
        <f>PRODUCT(F31,J31)</f>
        <v>2250</v>
      </c>
      <c r="N31" s="61">
        <f>PRODUCT(E31,L31)</f>
        <v>2250</v>
      </c>
      <c r="P31" s="132">
        <f t="shared" si="0"/>
        <v>0</v>
      </c>
    </row>
    <row r="32" spans="1:16" ht="15.75" thickBot="1" x14ac:dyDescent="0.3">
      <c r="A32" s="205"/>
      <c r="B32" s="248"/>
      <c r="C32" s="265"/>
      <c r="D32" s="100" t="s">
        <v>21</v>
      </c>
      <c r="E32" s="7" t="s">
        <v>13</v>
      </c>
      <c r="F32" s="163">
        <v>20</v>
      </c>
      <c r="G32" s="15">
        <v>128.6</v>
      </c>
      <c r="H32" s="15">
        <v>120.19</v>
      </c>
      <c r="I32" s="15">
        <v>126.2</v>
      </c>
      <c r="J32" s="254">
        <v>125</v>
      </c>
      <c r="K32" s="255"/>
      <c r="L32" s="18">
        <f>PRODUCT(F32,J32)</f>
        <v>2500</v>
      </c>
      <c r="N32" s="74">
        <f>PRODUCT(E32,L32)</f>
        <v>2500</v>
      </c>
      <c r="P32" s="132">
        <f t="shared" si="0"/>
        <v>0</v>
      </c>
    </row>
    <row r="33" spans="1:16" ht="15.75" thickBot="1" x14ac:dyDescent="0.3">
      <c r="A33" s="206"/>
      <c r="B33" s="218"/>
      <c r="C33" s="266"/>
      <c r="D33" s="7" t="s">
        <v>22</v>
      </c>
      <c r="E33" s="1" t="s">
        <v>13</v>
      </c>
      <c r="F33" s="60">
        <v>70</v>
      </c>
      <c r="G33" s="15">
        <v>128.6</v>
      </c>
      <c r="H33" s="15">
        <v>120.19</v>
      </c>
      <c r="I33" s="15">
        <v>126.2</v>
      </c>
      <c r="J33" s="254">
        <v>125</v>
      </c>
      <c r="K33" s="255"/>
      <c r="L33" s="18">
        <f>PRODUCT(F33,J33)</f>
        <v>8750</v>
      </c>
      <c r="N33" s="88">
        <f>PRODUCT(E33,L33)</f>
        <v>8750</v>
      </c>
      <c r="P33" s="132">
        <f t="shared" si="0"/>
        <v>0</v>
      </c>
    </row>
    <row r="34" spans="1:16" ht="15.75" thickBot="1" x14ac:dyDescent="0.3">
      <c r="A34" s="211" t="s">
        <v>16</v>
      </c>
      <c r="B34" s="212"/>
      <c r="C34" s="212"/>
      <c r="D34" s="189"/>
      <c r="E34" s="189"/>
      <c r="F34" s="189"/>
      <c r="G34" s="189"/>
      <c r="H34" s="189"/>
      <c r="I34" s="189"/>
      <c r="J34" s="212"/>
      <c r="K34" s="213"/>
      <c r="L34" s="125">
        <f>SUM(L31:L33)</f>
        <v>13500</v>
      </c>
      <c r="N34" s="125">
        <f>SUM(N31:N33)</f>
        <v>13500</v>
      </c>
      <c r="P34" s="132">
        <f t="shared" si="0"/>
        <v>0</v>
      </c>
    </row>
    <row r="35" spans="1:16" ht="26.25" thickBot="1" x14ac:dyDescent="0.3">
      <c r="A35" s="201">
        <v>9</v>
      </c>
      <c r="B35" s="217" t="s">
        <v>160</v>
      </c>
      <c r="C35" s="249" t="s">
        <v>38</v>
      </c>
      <c r="D35" s="15" t="s">
        <v>20</v>
      </c>
      <c r="E35" s="7" t="s">
        <v>13</v>
      </c>
      <c r="F35" s="158">
        <v>50</v>
      </c>
      <c r="G35" s="11">
        <v>2.41</v>
      </c>
      <c r="H35" s="11">
        <v>2.65</v>
      </c>
      <c r="I35" s="11">
        <v>2.78</v>
      </c>
      <c r="J35" s="254">
        <v>2.61</v>
      </c>
      <c r="K35" s="255"/>
      <c r="L35" s="18">
        <f>PRODUCT(F35,J35)</f>
        <v>130.5</v>
      </c>
      <c r="N35" s="61">
        <f>PRODUCT(E35,L35)</f>
        <v>130.5</v>
      </c>
      <c r="P35" s="132">
        <f t="shared" si="0"/>
        <v>0</v>
      </c>
    </row>
    <row r="36" spans="1:16" ht="15.75" thickBot="1" x14ac:dyDescent="0.3">
      <c r="A36" s="202"/>
      <c r="B36" s="248"/>
      <c r="C36" s="250"/>
      <c r="D36" s="11" t="s">
        <v>21</v>
      </c>
      <c r="E36" s="1" t="s">
        <v>13</v>
      </c>
      <c r="F36" s="163">
        <v>10</v>
      </c>
      <c r="G36" s="11">
        <v>2.41</v>
      </c>
      <c r="H36" s="11">
        <v>2.65</v>
      </c>
      <c r="I36" s="11">
        <v>2.78</v>
      </c>
      <c r="J36" s="254">
        <v>2.61</v>
      </c>
      <c r="K36" s="255"/>
      <c r="L36" s="18">
        <f>PRODUCT(F36,J36)</f>
        <v>26.099999999999998</v>
      </c>
      <c r="N36" s="74">
        <f>PRODUCT(E36,L36)</f>
        <v>26.099999999999998</v>
      </c>
      <c r="P36" s="132">
        <f t="shared" si="0"/>
        <v>0</v>
      </c>
    </row>
    <row r="37" spans="1:16" ht="15.75" thickBot="1" x14ac:dyDescent="0.3">
      <c r="A37" s="203"/>
      <c r="B37" s="218"/>
      <c r="C37" s="251"/>
      <c r="D37" s="7" t="s">
        <v>22</v>
      </c>
      <c r="E37" s="1" t="s">
        <v>13</v>
      </c>
      <c r="F37" s="60">
        <v>10</v>
      </c>
      <c r="G37" s="11">
        <v>2.41</v>
      </c>
      <c r="H37" s="11">
        <v>2.65</v>
      </c>
      <c r="I37" s="11">
        <v>2.78</v>
      </c>
      <c r="J37" s="254">
        <v>2.61</v>
      </c>
      <c r="K37" s="255"/>
      <c r="L37" s="18">
        <f>PRODUCT(F37,J37)</f>
        <v>26.099999999999998</v>
      </c>
      <c r="N37" s="88">
        <f>PRODUCT(E37,L37)</f>
        <v>26.099999999999998</v>
      </c>
      <c r="P37" s="132">
        <f t="shared" si="0"/>
        <v>0</v>
      </c>
    </row>
    <row r="38" spans="1:16" ht="15.75" thickBot="1" x14ac:dyDescent="0.3">
      <c r="A38" s="211" t="s">
        <v>16</v>
      </c>
      <c r="B38" s="212"/>
      <c r="C38" s="212"/>
      <c r="D38" s="189"/>
      <c r="E38" s="189"/>
      <c r="F38" s="189"/>
      <c r="G38" s="189"/>
      <c r="H38" s="189"/>
      <c r="I38" s="189"/>
      <c r="J38" s="212"/>
      <c r="K38" s="213"/>
      <c r="L38" s="125">
        <f>SUM(L35:L37)</f>
        <v>182.7</v>
      </c>
      <c r="N38" s="125">
        <f>SUM(N35:N37)</f>
        <v>182.7</v>
      </c>
      <c r="P38" s="132">
        <f t="shared" si="0"/>
        <v>0</v>
      </c>
    </row>
    <row r="39" spans="1:16" ht="152.25" customHeight="1" thickBot="1" x14ac:dyDescent="0.3">
      <c r="A39" s="97">
        <v>10</v>
      </c>
      <c r="B39" s="106" t="s">
        <v>161</v>
      </c>
      <c r="C39" s="144" t="s">
        <v>162</v>
      </c>
      <c r="D39" s="97" t="s">
        <v>40</v>
      </c>
      <c r="E39" s="11" t="s">
        <v>13</v>
      </c>
      <c r="F39" s="158">
        <v>50</v>
      </c>
      <c r="G39" s="15">
        <v>148.81</v>
      </c>
      <c r="H39" s="15">
        <v>139.08000000000001</v>
      </c>
      <c r="I39" s="15">
        <v>146.03</v>
      </c>
      <c r="J39" s="196">
        <v>144.63999999999999</v>
      </c>
      <c r="K39" s="198"/>
      <c r="L39" s="139">
        <v>8031.5</v>
      </c>
      <c r="N39" s="111">
        <v>8031.5</v>
      </c>
      <c r="P39" s="132">
        <f t="shared" si="0"/>
        <v>0</v>
      </c>
    </row>
    <row r="40" spans="1:16" ht="15.75" thickBot="1" x14ac:dyDescent="0.3">
      <c r="A40" s="211" t="s">
        <v>17</v>
      </c>
      <c r="B40" s="212"/>
      <c r="C40" s="212"/>
      <c r="D40" s="212"/>
      <c r="E40" s="212"/>
      <c r="F40" s="212"/>
      <c r="G40" s="212"/>
      <c r="H40" s="212"/>
      <c r="I40" s="212"/>
      <c r="J40" s="212"/>
      <c r="K40" s="213"/>
      <c r="L40" s="125">
        <f>L39</f>
        <v>8031.5</v>
      </c>
      <c r="N40" s="125">
        <v>8031.5</v>
      </c>
      <c r="P40" s="132">
        <f t="shared" si="0"/>
        <v>0</v>
      </c>
    </row>
    <row r="41" spans="1:16" ht="26.25" thickBot="1" x14ac:dyDescent="0.3">
      <c r="A41" s="201">
        <v>11</v>
      </c>
      <c r="B41" s="217" t="s">
        <v>164</v>
      </c>
      <c r="C41" s="217" t="s">
        <v>163</v>
      </c>
      <c r="D41" s="103" t="s">
        <v>20</v>
      </c>
      <c r="E41" s="11" t="s">
        <v>13</v>
      </c>
      <c r="F41" s="63">
        <v>45</v>
      </c>
      <c r="G41" s="103">
        <v>114.82</v>
      </c>
      <c r="H41" s="11">
        <v>107.31</v>
      </c>
      <c r="I41" s="103">
        <v>112.68</v>
      </c>
      <c r="J41" s="267">
        <v>111.6</v>
      </c>
      <c r="K41" s="268"/>
      <c r="L41" s="140">
        <f>PRODUCT(F41,J41)</f>
        <v>5022</v>
      </c>
      <c r="N41" s="67">
        <f>PRODUCT(E41,L41)</f>
        <v>5022</v>
      </c>
      <c r="P41" s="132">
        <f t="shared" si="0"/>
        <v>0</v>
      </c>
    </row>
    <row r="42" spans="1:16" ht="165" customHeight="1" thickBot="1" x14ac:dyDescent="0.3">
      <c r="A42" s="202"/>
      <c r="B42" s="248"/>
      <c r="C42" s="248"/>
      <c r="D42" s="102" t="s">
        <v>21</v>
      </c>
      <c r="E42" s="11" t="s">
        <v>13</v>
      </c>
      <c r="F42" s="160">
        <v>30</v>
      </c>
      <c r="G42" s="103">
        <v>114.82</v>
      </c>
      <c r="H42" s="11">
        <v>107.31</v>
      </c>
      <c r="I42" s="103">
        <v>112.68</v>
      </c>
      <c r="J42" s="267">
        <v>111.6</v>
      </c>
      <c r="K42" s="268"/>
      <c r="L42" s="140">
        <f>PRODUCT(F42,J42)</f>
        <v>3348</v>
      </c>
      <c r="N42" s="81">
        <f>PRODUCT(E42,L42)</f>
        <v>3348</v>
      </c>
      <c r="P42" s="132">
        <f t="shared" si="0"/>
        <v>0</v>
      </c>
    </row>
    <row r="43" spans="1:16" ht="15.75" thickBot="1" x14ac:dyDescent="0.3">
      <c r="A43" s="211" t="s">
        <v>16</v>
      </c>
      <c r="B43" s="212"/>
      <c r="C43" s="212"/>
      <c r="D43" s="212"/>
      <c r="E43" s="212"/>
      <c r="F43" s="212"/>
      <c r="G43" s="212"/>
      <c r="H43" s="212"/>
      <c r="I43" s="212"/>
      <c r="J43" s="212"/>
      <c r="K43" s="213"/>
      <c r="L43" s="125">
        <f>SUM(L41:L42)</f>
        <v>8370</v>
      </c>
      <c r="N43" s="125">
        <f>SUM(N41:N42)</f>
        <v>8370</v>
      </c>
      <c r="P43" s="132">
        <f t="shared" si="0"/>
        <v>0</v>
      </c>
    </row>
    <row r="44" spans="1:16" ht="193.5" customHeight="1" thickBot="1" x14ac:dyDescent="0.3">
      <c r="A44" s="95">
        <v>12</v>
      </c>
      <c r="B44" s="106" t="s">
        <v>164</v>
      </c>
      <c r="C44" s="106" t="s">
        <v>165</v>
      </c>
      <c r="D44" s="11" t="s">
        <v>20</v>
      </c>
      <c r="E44" s="103" t="s">
        <v>13</v>
      </c>
      <c r="F44" s="63">
        <v>50</v>
      </c>
      <c r="G44" s="49">
        <v>130.44</v>
      </c>
      <c r="H44" s="15">
        <v>121.91</v>
      </c>
      <c r="I44" s="49">
        <v>128</v>
      </c>
      <c r="J44" s="254">
        <v>126.78</v>
      </c>
      <c r="K44" s="255"/>
      <c r="L44" s="139">
        <v>4918</v>
      </c>
      <c r="N44" s="68">
        <v>4918</v>
      </c>
      <c r="P44" s="132">
        <f t="shared" si="0"/>
        <v>0</v>
      </c>
    </row>
    <row r="45" spans="1:16" ht="15.75" thickBot="1" x14ac:dyDescent="0.3">
      <c r="A45" s="211" t="s">
        <v>16</v>
      </c>
      <c r="B45" s="212"/>
      <c r="C45" s="212"/>
      <c r="D45" s="212"/>
      <c r="E45" s="212"/>
      <c r="F45" s="212"/>
      <c r="G45" s="212"/>
      <c r="H45" s="212"/>
      <c r="I45" s="212"/>
      <c r="J45" s="212"/>
      <c r="K45" s="213"/>
      <c r="L45" s="125">
        <f>L44</f>
        <v>4918</v>
      </c>
      <c r="N45" s="125">
        <v>4918</v>
      </c>
      <c r="P45" s="132">
        <f t="shared" si="0"/>
        <v>0</v>
      </c>
    </row>
    <row r="46" spans="1:16" ht="180.75" customHeight="1" thickBot="1" x14ac:dyDescent="0.3">
      <c r="A46" s="99">
        <v>13</v>
      </c>
      <c r="B46" s="107" t="s">
        <v>166</v>
      </c>
      <c r="C46" s="107" t="s">
        <v>47</v>
      </c>
      <c r="D46" s="1" t="s">
        <v>48</v>
      </c>
      <c r="E46" s="1" t="s">
        <v>25</v>
      </c>
      <c r="F46" s="60">
        <v>5</v>
      </c>
      <c r="G46" s="1">
        <v>1419.96</v>
      </c>
      <c r="H46" s="1">
        <v>1327.07</v>
      </c>
      <c r="I46" s="1">
        <v>1393.42</v>
      </c>
      <c r="J46" s="186">
        <v>1380.15</v>
      </c>
      <c r="K46" s="187"/>
      <c r="L46" s="131">
        <f>PRODUCT(F46,J46)</f>
        <v>6900.75</v>
      </c>
      <c r="N46" s="114">
        <f>PRODUCT(E46,L46)</f>
        <v>6900.75</v>
      </c>
      <c r="P46" s="132">
        <f t="shared" si="0"/>
        <v>0</v>
      </c>
    </row>
    <row r="47" spans="1:16" x14ac:dyDescent="0.25">
      <c r="A47" s="188" t="s">
        <v>16</v>
      </c>
      <c r="B47" s="189"/>
      <c r="C47" s="189"/>
      <c r="D47" s="189"/>
      <c r="E47" s="189"/>
      <c r="F47" s="189"/>
      <c r="G47" s="189"/>
      <c r="H47" s="189"/>
      <c r="I47" s="189"/>
      <c r="J47" s="189"/>
      <c r="K47" s="190"/>
      <c r="L47" s="194">
        <f>SUM(L46:L46)</f>
        <v>6900.75</v>
      </c>
      <c r="N47" s="194">
        <f>SUM(N46:N46)</f>
        <v>6900.75</v>
      </c>
      <c r="P47" s="132">
        <f t="shared" si="0"/>
        <v>0</v>
      </c>
    </row>
    <row r="48" spans="1:16" ht="15.75" thickBot="1" x14ac:dyDescent="0.3">
      <c r="A48" s="191"/>
      <c r="B48" s="192"/>
      <c r="C48" s="192"/>
      <c r="D48" s="192"/>
      <c r="E48" s="192"/>
      <c r="F48" s="192"/>
      <c r="G48" s="192"/>
      <c r="H48" s="192"/>
      <c r="I48" s="192"/>
      <c r="J48" s="192"/>
      <c r="K48" s="193"/>
      <c r="L48" s="247"/>
      <c r="N48" s="247"/>
      <c r="P48" s="132">
        <f t="shared" si="0"/>
        <v>0</v>
      </c>
    </row>
    <row r="49" spans="1:16" ht="15.75" thickBot="1" x14ac:dyDescent="0.3">
      <c r="A49" s="205">
        <v>14</v>
      </c>
      <c r="B49" s="217" t="s">
        <v>159</v>
      </c>
      <c r="C49" s="217" t="s">
        <v>50</v>
      </c>
      <c r="D49" s="1" t="s">
        <v>21</v>
      </c>
      <c r="E49" s="1" t="s">
        <v>51</v>
      </c>
      <c r="F49" s="60">
        <v>5</v>
      </c>
      <c r="G49" s="1">
        <v>81.400000000000006</v>
      </c>
      <c r="H49" s="1">
        <v>76.069999999999993</v>
      </c>
      <c r="I49" s="1">
        <v>79.88</v>
      </c>
      <c r="J49" s="269">
        <v>79.12</v>
      </c>
      <c r="K49" s="270"/>
      <c r="L49" s="131">
        <f>PRODUCT(F49,J49)</f>
        <v>395.6</v>
      </c>
      <c r="N49" s="76">
        <f>PRODUCT(E49,L49)</f>
        <v>395.6</v>
      </c>
      <c r="P49" s="132">
        <f t="shared" si="0"/>
        <v>0</v>
      </c>
    </row>
    <row r="50" spans="1:16" ht="27" customHeight="1" thickBot="1" x14ac:dyDescent="0.3">
      <c r="A50" s="206"/>
      <c r="B50" s="218"/>
      <c r="C50" s="218"/>
      <c r="D50" s="1" t="s">
        <v>22</v>
      </c>
      <c r="E50" s="1" t="s">
        <v>51</v>
      </c>
      <c r="F50" s="60">
        <v>8</v>
      </c>
      <c r="G50" s="1">
        <v>81.400000000000006</v>
      </c>
      <c r="H50" s="1">
        <v>76.069999999999993</v>
      </c>
      <c r="I50" s="1">
        <v>79.88</v>
      </c>
      <c r="J50" s="269">
        <v>79.12</v>
      </c>
      <c r="K50" s="270"/>
      <c r="L50" s="131">
        <f>PRODUCT(F50,J50)</f>
        <v>632.96</v>
      </c>
      <c r="N50" s="90">
        <f>PRODUCT(E50,L50)</f>
        <v>632.96</v>
      </c>
      <c r="P50" s="132">
        <f t="shared" si="0"/>
        <v>0</v>
      </c>
    </row>
    <row r="51" spans="1:16" x14ac:dyDescent="0.25">
      <c r="A51" s="188" t="s">
        <v>16</v>
      </c>
      <c r="B51" s="189"/>
      <c r="C51" s="189"/>
      <c r="D51" s="189"/>
      <c r="E51" s="189"/>
      <c r="F51" s="189"/>
      <c r="G51" s="189"/>
      <c r="H51" s="189"/>
      <c r="I51" s="189"/>
      <c r="J51" s="189"/>
      <c r="K51" s="190"/>
      <c r="L51" s="194">
        <f>SUM(L49:L50)</f>
        <v>1028.56</v>
      </c>
      <c r="N51" s="194">
        <f>SUM(N49:N50)</f>
        <v>1028.56</v>
      </c>
      <c r="P51" s="132">
        <f t="shared" si="0"/>
        <v>0</v>
      </c>
    </row>
    <row r="52" spans="1:16" ht="15.75" thickBot="1" x14ac:dyDescent="0.3">
      <c r="A52" s="191"/>
      <c r="B52" s="192"/>
      <c r="C52" s="192"/>
      <c r="D52" s="192"/>
      <c r="E52" s="192"/>
      <c r="F52" s="192"/>
      <c r="G52" s="192"/>
      <c r="H52" s="192"/>
      <c r="I52" s="192"/>
      <c r="J52" s="192"/>
      <c r="K52" s="193"/>
      <c r="L52" s="247"/>
      <c r="N52" s="247"/>
      <c r="P52" s="132">
        <f t="shared" si="0"/>
        <v>0</v>
      </c>
    </row>
    <row r="53" spans="1:16" ht="141" thickBot="1" x14ac:dyDescent="0.3">
      <c r="A53" s="98">
        <v>15</v>
      </c>
      <c r="B53" s="144" t="s">
        <v>167</v>
      </c>
      <c r="C53" s="97" t="s">
        <v>52</v>
      </c>
      <c r="D53" s="1" t="s">
        <v>22</v>
      </c>
      <c r="E53" s="1" t="s">
        <v>51</v>
      </c>
      <c r="F53" s="60">
        <v>2</v>
      </c>
      <c r="G53" s="1">
        <v>434.2</v>
      </c>
      <c r="H53" s="1">
        <v>405.8</v>
      </c>
      <c r="I53" s="1">
        <v>426.09</v>
      </c>
      <c r="J53" s="186">
        <v>422.03</v>
      </c>
      <c r="K53" s="187"/>
      <c r="L53" s="131">
        <f>PRODUCT(F53,J53)</f>
        <v>844.06</v>
      </c>
      <c r="N53" s="90">
        <f>PRODUCT(E53,L53)</f>
        <v>844.06</v>
      </c>
      <c r="P53" s="132">
        <f t="shared" si="0"/>
        <v>0</v>
      </c>
    </row>
    <row r="54" spans="1:16" x14ac:dyDescent="0.25">
      <c r="A54" s="188" t="s">
        <v>16</v>
      </c>
      <c r="B54" s="189"/>
      <c r="C54" s="189"/>
      <c r="D54" s="189"/>
      <c r="E54" s="189"/>
      <c r="F54" s="189"/>
      <c r="G54" s="189"/>
      <c r="H54" s="189"/>
      <c r="I54" s="189"/>
      <c r="J54" s="189"/>
      <c r="K54" s="190"/>
      <c r="L54" s="194">
        <f>SUM(L53:L53)</f>
        <v>844.06</v>
      </c>
      <c r="N54" s="194">
        <f>SUM(N53:N53)</f>
        <v>844.06</v>
      </c>
      <c r="P54" s="132">
        <f t="shared" si="0"/>
        <v>0</v>
      </c>
    </row>
    <row r="55" spans="1:16" ht="15.75" thickBot="1" x14ac:dyDescent="0.3">
      <c r="A55" s="191"/>
      <c r="B55" s="192"/>
      <c r="C55" s="192"/>
      <c r="D55" s="192"/>
      <c r="E55" s="192"/>
      <c r="F55" s="192"/>
      <c r="G55" s="192"/>
      <c r="H55" s="192"/>
      <c r="I55" s="192"/>
      <c r="J55" s="192"/>
      <c r="K55" s="193"/>
      <c r="L55" s="247"/>
      <c r="N55" s="247"/>
      <c r="P55" s="132">
        <f t="shared" si="0"/>
        <v>0</v>
      </c>
    </row>
    <row r="56" spans="1:16" ht="15.75" thickBot="1" x14ac:dyDescent="0.3">
      <c r="A56" s="205">
        <v>16</v>
      </c>
      <c r="B56" s="214" t="s">
        <v>159</v>
      </c>
      <c r="C56" s="204" t="s">
        <v>54</v>
      </c>
      <c r="D56" s="1" t="s">
        <v>21</v>
      </c>
      <c r="E56" s="1" t="s">
        <v>51</v>
      </c>
      <c r="F56" s="60">
        <v>2</v>
      </c>
      <c r="G56" s="1">
        <v>129.66</v>
      </c>
      <c r="H56" s="1">
        <v>121.18</v>
      </c>
      <c r="I56" s="1">
        <v>127.24</v>
      </c>
      <c r="J56" s="269">
        <v>126.03</v>
      </c>
      <c r="K56" s="270"/>
      <c r="L56" s="131">
        <f>PRODUCT(F56,J56)</f>
        <v>252.06</v>
      </c>
      <c r="N56" s="76">
        <f>PRODUCT(E56,L56)</f>
        <v>252.06</v>
      </c>
      <c r="P56" s="132">
        <f t="shared" si="0"/>
        <v>0</v>
      </c>
    </row>
    <row r="57" spans="1:16" ht="24.75" customHeight="1" thickBot="1" x14ac:dyDescent="0.3">
      <c r="A57" s="205"/>
      <c r="B57" s="215"/>
      <c r="C57" s="206"/>
      <c r="D57" s="1" t="s">
        <v>22</v>
      </c>
      <c r="E57" s="1" t="s">
        <v>51</v>
      </c>
      <c r="F57" s="60">
        <v>8</v>
      </c>
      <c r="G57" s="1">
        <v>129.66</v>
      </c>
      <c r="H57" s="1">
        <v>121.18</v>
      </c>
      <c r="I57" s="1">
        <v>127.24</v>
      </c>
      <c r="J57" s="269">
        <v>126.03</v>
      </c>
      <c r="K57" s="270"/>
      <c r="L57" s="131">
        <f>PRODUCT(F57,J57)</f>
        <v>1008.24</v>
      </c>
      <c r="N57" s="90">
        <f>PRODUCT(E57,L57)</f>
        <v>1008.24</v>
      </c>
      <c r="P57" s="132">
        <f t="shared" si="0"/>
        <v>0</v>
      </c>
    </row>
    <row r="58" spans="1:16" x14ac:dyDescent="0.25">
      <c r="A58" s="188" t="s">
        <v>16</v>
      </c>
      <c r="B58" s="189"/>
      <c r="C58" s="189"/>
      <c r="D58" s="189"/>
      <c r="E58" s="189"/>
      <c r="F58" s="189"/>
      <c r="G58" s="189"/>
      <c r="H58" s="189"/>
      <c r="I58" s="189"/>
      <c r="J58" s="189"/>
      <c r="K58" s="190"/>
      <c r="L58" s="194">
        <f>SUM(L56:L57)</f>
        <v>1260.3</v>
      </c>
      <c r="N58" s="194">
        <f>SUM(N56:N57)</f>
        <v>1260.3</v>
      </c>
      <c r="P58" s="132">
        <f t="shared" si="0"/>
        <v>0</v>
      </c>
    </row>
    <row r="59" spans="1:16" ht="15.75" thickBot="1" x14ac:dyDescent="0.3">
      <c r="A59" s="191"/>
      <c r="B59" s="192"/>
      <c r="C59" s="192"/>
      <c r="D59" s="231"/>
      <c r="E59" s="231"/>
      <c r="F59" s="231"/>
      <c r="G59" s="231"/>
      <c r="H59" s="231"/>
      <c r="I59" s="231"/>
      <c r="J59" s="192"/>
      <c r="K59" s="193"/>
      <c r="L59" s="247"/>
      <c r="N59" s="247"/>
      <c r="P59" s="132">
        <f t="shared" si="0"/>
        <v>0</v>
      </c>
    </row>
    <row r="60" spans="1:16" ht="15.75" thickBot="1" x14ac:dyDescent="0.3">
      <c r="A60" s="202">
        <v>17</v>
      </c>
      <c r="B60" s="250" t="s">
        <v>168</v>
      </c>
      <c r="C60" s="248" t="s">
        <v>169</v>
      </c>
      <c r="D60" s="105" t="s">
        <v>21</v>
      </c>
      <c r="E60" s="8" t="s">
        <v>13</v>
      </c>
      <c r="F60" s="164">
        <v>5</v>
      </c>
      <c r="G60" s="8">
        <v>88.19</v>
      </c>
      <c r="H60" s="8">
        <v>82.42</v>
      </c>
      <c r="I60" s="8">
        <v>86.54</v>
      </c>
      <c r="J60" s="271">
        <v>85.72</v>
      </c>
      <c r="K60" s="270"/>
      <c r="L60" s="131">
        <f>PRODUCT(J60,F60)</f>
        <v>428.6</v>
      </c>
      <c r="N60" s="76">
        <f>PRODUCT(L60,E60)</f>
        <v>428.6</v>
      </c>
      <c r="P60" s="132">
        <f t="shared" si="0"/>
        <v>0</v>
      </c>
    </row>
    <row r="61" spans="1:16" ht="126" customHeight="1" thickBot="1" x14ac:dyDescent="0.3">
      <c r="A61" s="203"/>
      <c r="B61" s="251"/>
      <c r="C61" s="218"/>
      <c r="D61" s="7" t="s">
        <v>22</v>
      </c>
      <c r="E61" s="1" t="s">
        <v>13</v>
      </c>
      <c r="F61" s="60">
        <v>50</v>
      </c>
      <c r="G61" s="8">
        <v>88.19</v>
      </c>
      <c r="H61" s="8">
        <v>82.42</v>
      </c>
      <c r="I61" s="8">
        <v>86.54</v>
      </c>
      <c r="J61" s="271">
        <v>85.72</v>
      </c>
      <c r="K61" s="270"/>
      <c r="L61" s="131">
        <f>PRODUCT(J61,F61)</f>
        <v>4286</v>
      </c>
      <c r="N61" s="90">
        <f>PRODUCT(L61,E61)</f>
        <v>4286</v>
      </c>
      <c r="P61" s="132">
        <f t="shared" si="0"/>
        <v>0</v>
      </c>
    </row>
    <row r="62" spans="1:16" x14ac:dyDescent="0.25">
      <c r="A62" s="188" t="s">
        <v>16</v>
      </c>
      <c r="B62" s="189"/>
      <c r="C62" s="189"/>
      <c r="D62" s="189"/>
      <c r="E62" s="189"/>
      <c r="F62" s="189"/>
      <c r="G62" s="189"/>
      <c r="H62" s="189"/>
      <c r="I62" s="189"/>
      <c r="J62" s="189"/>
      <c r="K62" s="190"/>
      <c r="L62" s="194">
        <f>SUM(L60:L61)</f>
        <v>4714.6000000000004</v>
      </c>
      <c r="N62" s="194">
        <f>SUM(N60:N61)</f>
        <v>4714.6000000000004</v>
      </c>
      <c r="P62" s="132">
        <f t="shared" si="0"/>
        <v>0</v>
      </c>
    </row>
    <row r="63" spans="1:16" ht="15.75" thickBot="1" x14ac:dyDescent="0.3">
      <c r="A63" s="230"/>
      <c r="B63" s="231"/>
      <c r="C63" s="231"/>
      <c r="D63" s="231"/>
      <c r="E63" s="231"/>
      <c r="F63" s="231"/>
      <c r="G63" s="231"/>
      <c r="H63" s="231"/>
      <c r="I63" s="231"/>
      <c r="J63" s="192"/>
      <c r="K63" s="193"/>
      <c r="L63" s="247"/>
      <c r="N63" s="247"/>
      <c r="P63" s="132">
        <f t="shared" si="0"/>
        <v>0</v>
      </c>
    </row>
    <row r="64" spans="1:16" ht="26.25" thickBot="1" x14ac:dyDescent="0.3">
      <c r="A64" s="207">
        <v>18</v>
      </c>
      <c r="B64" s="217" t="s">
        <v>170</v>
      </c>
      <c r="C64" s="264" t="s">
        <v>58</v>
      </c>
      <c r="D64" s="15" t="s">
        <v>20</v>
      </c>
      <c r="E64" s="103" t="s">
        <v>13</v>
      </c>
      <c r="F64" s="63">
        <v>30</v>
      </c>
      <c r="G64" s="103">
        <v>24.88</v>
      </c>
      <c r="H64" s="11">
        <v>23.25</v>
      </c>
      <c r="I64" s="103">
        <v>24.41</v>
      </c>
      <c r="J64" s="196">
        <v>24.18</v>
      </c>
      <c r="K64" s="198"/>
      <c r="L64" s="18">
        <f>PRODUCT(F64,J64)</f>
        <v>725.4</v>
      </c>
      <c r="N64" s="61">
        <f>PRODUCT(E64,L64)</f>
        <v>725.4</v>
      </c>
      <c r="P64" s="132">
        <f t="shared" si="0"/>
        <v>0</v>
      </c>
    </row>
    <row r="65" spans="1:16" ht="15.75" thickBot="1" x14ac:dyDescent="0.3">
      <c r="A65" s="216"/>
      <c r="B65" s="248"/>
      <c r="C65" s="265"/>
      <c r="D65" s="141" t="s">
        <v>21</v>
      </c>
      <c r="E65" s="103" t="s">
        <v>13</v>
      </c>
      <c r="F65" s="162">
        <v>5</v>
      </c>
      <c r="G65" s="103">
        <v>24.88</v>
      </c>
      <c r="H65" s="11">
        <v>23.25</v>
      </c>
      <c r="I65" s="103">
        <v>24.41</v>
      </c>
      <c r="J65" s="196">
        <v>24.18</v>
      </c>
      <c r="K65" s="198"/>
      <c r="L65" s="18">
        <f>PRODUCT(F65,J65)</f>
        <v>120.9</v>
      </c>
      <c r="N65" s="74">
        <f>PRODUCT(E65,L65)</f>
        <v>120.9</v>
      </c>
      <c r="P65" s="132">
        <f t="shared" si="0"/>
        <v>0</v>
      </c>
    </row>
    <row r="66" spans="1:16" ht="145.5" customHeight="1" thickBot="1" x14ac:dyDescent="0.3">
      <c r="A66" s="234"/>
      <c r="B66" s="218"/>
      <c r="C66" s="272"/>
      <c r="D66" s="17" t="s">
        <v>22</v>
      </c>
      <c r="E66" s="103" t="s">
        <v>13</v>
      </c>
      <c r="F66" s="162">
        <v>10</v>
      </c>
      <c r="G66" s="103">
        <v>24.88</v>
      </c>
      <c r="H66" s="11">
        <v>23.25</v>
      </c>
      <c r="I66" s="103">
        <v>24.41</v>
      </c>
      <c r="J66" s="196">
        <v>24.18</v>
      </c>
      <c r="K66" s="198"/>
      <c r="L66" s="18">
        <f>PRODUCT(F66,J66)</f>
        <v>241.8</v>
      </c>
      <c r="N66" s="88">
        <f>PRODUCT(E66,L66)</f>
        <v>241.8</v>
      </c>
      <c r="P66" s="132">
        <f t="shared" si="0"/>
        <v>0</v>
      </c>
    </row>
    <row r="67" spans="1:16" x14ac:dyDescent="0.25">
      <c r="A67" s="230" t="s">
        <v>16</v>
      </c>
      <c r="B67" s="231"/>
      <c r="C67" s="231"/>
      <c r="D67" s="189"/>
      <c r="E67" s="189"/>
      <c r="F67" s="189"/>
      <c r="G67" s="189"/>
      <c r="H67" s="189"/>
      <c r="I67" s="189"/>
      <c r="J67" s="189"/>
      <c r="K67" s="190"/>
      <c r="L67" s="194">
        <f>SUM(L64:L66)</f>
        <v>1088.0999999999999</v>
      </c>
      <c r="N67" s="194">
        <f>SUM(N64:N66)</f>
        <v>1088.0999999999999</v>
      </c>
      <c r="P67" s="132">
        <f t="shared" si="0"/>
        <v>0</v>
      </c>
    </row>
    <row r="68" spans="1:16" ht="15.75" thickBot="1" x14ac:dyDescent="0.3">
      <c r="A68" s="191"/>
      <c r="B68" s="192"/>
      <c r="C68" s="192"/>
      <c r="D68" s="192"/>
      <c r="E68" s="192"/>
      <c r="F68" s="192"/>
      <c r="G68" s="192"/>
      <c r="H68" s="192"/>
      <c r="I68" s="192"/>
      <c r="J68" s="192"/>
      <c r="K68" s="193"/>
      <c r="L68" s="247"/>
      <c r="N68" s="247"/>
      <c r="P68" s="132">
        <f t="shared" si="0"/>
        <v>0</v>
      </c>
    </row>
    <row r="69" spans="1:16" ht="15.75" thickBot="1" x14ac:dyDescent="0.3">
      <c r="A69" s="207">
        <v>19</v>
      </c>
      <c r="B69" s="217" t="s">
        <v>159</v>
      </c>
      <c r="C69" s="217" t="s">
        <v>61</v>
      </c>
      <c r="D69" s="100" t="s">
        <v>21</v>
      </c>
      <c r="E69" s="11" t="s">
        <v>51</v>
      </c>
      <c r="F69" s="66">
        <v>3</v>
      </c>
      <c r="G69" s="11">
        <v>22.14</v>
      </c>
      <c r="H69" s="103">
        <v>20.69</v>
      </c>
      <c r="I69" s="11">
        <v>21.73</v>
      </c>
      <c r="J69" s="196">
        <v>21.52</v>
      </c>
      <c r="K69" s="198"/>
      <c r="L69" s="1">
        <f>PRODUCT(F69,J69)</f>
        <v>64.56</v>
      </c>
      <c r="N69" s="73">
        <f>PRODUCT(E69,L69)</f>
        <v>64.56</v>
      </c>
      <c r="P69" s="132">
        <f t="shared" si="0"/>
        <v>0</v>
      </c>
    </row>
    <row r="70" spans="1:16" ht="21" customHeight="1" thickBot="1" x14ac:dyDescent="0.3">
      <c r="A70" s="208"/>
      <c r="B70" s="218"/>
      <c r="C70" s="218"/>
      <c r="D70" s="7" t="s">
        <v>22</v>
      </c>
      <c r="E70" s="11" t="s">
        <v>51</v>
      </c>
      <c r="F70" s="161">
        <v>8</v>
      </c>
      <c r="G70" s="11">
        <v>22.14</v>
      </c>
      <c r="H70" s="103">
        <v>20.69</v>
      </c>
      <c r="I70" s="11">
        <v>21.73</v>
      </c>
      <c r="J70" s="196">
        <v>21.52</v>
      </c>
      <c r="K70" s="198"/>
      <c r="L70" s="1">
        <f>PRODUCT(F70,J70)</f>
        <v>172.16</v>
      </c>
      <c r="N70" s="87">
        <f>PRODUCT(E70,L70)</f>
        <v>172.16</v>
      </c>
      <c r="P70" s="132">
        <f t="shared" ref="P70:P133" si="1">L70-N70</f>
        <v>0</v>
      </c>
    </row>
    <row r="71" spans="1:16" ht="15.75" thickBot="1" x14ac:dyDescent="0.3">
      <c r="A71" s="211" t="s">
        <v>16</v>
      </c>
      <c r="B71" s="212"/>
      <c r="C71" s="212"/>
      <c r="D71" s="212"/>
      <c r="E71" s="212"/>
      <c r="F71" s="212"/>
      <c r="G71" s="212"/>
      <c r="H71" s="212"/>
      <c r="I71" s="212"/>
      <c r="J71" s="212"/>
      <c r="K71" s="213"/>
      <c r="L71" s="174">
        <f>SUM(L69:L70)</f>
        <v>236.72</v>
      </c>
      <c r="N71" s="129">
        <f>SUM(N69:N70)</f>
        <v>236.72</v>
      </c>
      <c r="P71" s="132">
        <f t="shared" si="1"/>
        <v>0</v>
      </c>
    </row>
    <row r="72" spans="1:16" ht="26.25" thickBot="1" x14ac:dyDescent="0.3">
      <c r="A72" s="201">
        <v>20</v>
      </c>
      <c r="B72" s="217" t="s">
        <v>171</v>
      </c>
      <c r="C72" s="217" t="s">
        <v>63</v>
      </c>
      <c r="D72" s="102" t="s">
        <v>20</v>
      </c>
      <c r="E72" s="11" t="s">
        <v>13</v>
      </c>
      <c r="F72" s="69">
        <v>25</v>
      </c>
      <c r="G72" s="11">
        <v>19.55</v>
      </c>
      <c r="H72" s="102">
        <v>18.27</v>
      </c>
      <c r="I72" s="11">
        <v>19.18</v>
      </c>
      <c r="J72" s="196">
        <v>19</v>
      </c>
      <c r="K72" s="198"/>
      <c r="L72" s="167">
        <f>PRODUCT(F72,J72)</f>
        <v>475</v>
      </c>
      <c r="N72" s="175">
        <f>PRODUCT(E72,L72)</f>
        <v>475</v>
      </c>
      <c r="P72" s="132">
        <f t="shared" si="1"/>
        <v>0</v>
      </c>
    </row>
    <row r="73" spans="1:16" ht="15.75" thickBot="1" x14ac:dyDescent="0.3">
      <c r="A73" s="202"/>
      <c r="B73" s="248"/>
      <c r="C73" s="248"/>
      <c r="D73" s="102" t="s">
        <v>21</v>
      </c>
      <c r="E73" s="11" t="s">
        <v>13</v>
      </c>
      <c r="F73" s="69">
        <v>15</v>
      </c>
      <c r="G73" s="11">
        <v>19.55</v>
      </c>
      <c r="H73" s="102">
        <v>18.27</v>
      </c>
      <c r="I73" s="11">
        <v>19.18</v>
      </c>
      <c r="J73" s="196">
        <v>19</v>
      </c>
      <c r="K73" s="198"/>
      <c r="L73" s="167">
        <f>PRODUCT(F73,J73)</f>
        <v>285</v>
      </c>
      <c r="N73" s="176">
        <f>PRODUCT(E73,L73)</f>
        <v>285</v>
      </c>
      <c r="P73" s="132">
        <f t="shared" si="1"/>
        <v>0</v>
      </c>
    </row>
    <row r="74" spans="1:16" ht="40.5" customHeight="1" thickBot="1" x14ac:dyDescent="0.3">
      <c r="A74" s="202"/>
      <c r="B74" s="248"/>
      <c r="C74" s="248"/>
      <c r="D74" s="102" t="s">
        <v>40</v>
      </c>
      <c r="E74" s="11" t="s">
        <v>13</v>
      </c>
      <c r="F74" s="69">
        <v>20</v>
      </c>
      <c r="G74" s="11">
        <v>19.55</v>
      </c>
      <c r="H74" s="102">
        <v>18.27</v>
      </c>
      <c r="I74" s="11">
        <v>19.18</v>
      </c>
      <c r="J74" s="196">
        <v>19</v>
      </c>
      <c r="K74" s="198"/>
      <c r="L74" s="167">
        <f>PRODUCT(F74,J74)</f>
        <v>380</v>
      </c>
      <c r="N74" s="177">
        <f>PRODUCT(E74,L74)</f>
        <v>380</v>
      </c>
      <c r="P74" s="132">
        <f t="shared" si="1"/>
        <v>0</v>
      </c>
    </row>
    <row r="75" spans="1:16" ht="22.5" customHeight="1" thickBot="1" x14ac:dyDescent="0.3">
      <c r="A75" s="203"/>
      <c r="B75" s="218"/>
      <c r="C75" s="218"/>
      <c r="D75" s="1" t="s">
        <v>22</v>
      </c>
      <c r="E75" s="11" t="s">
        <v>13</v>
      </c>
      <c r="F75" s="60">
        <v>20</v>
      </c>
      <c r="G75" s="11">
        <v>19.55</v>
      </c>
      <c r="H75" s="102">
        <v>18.27</v>
      </c>
      <c r="I75" s="11">
        <v>19.18</v>
      </c>
      <c r="J75" s="196">
        <v>19</v>
      </c>
      <c r="K75" s="198"/>
      <c r="L75" s="167">
        <f>PRODUCT(F75,J75)</f>
        <v>380</v>
      </c>
      <c r="N75" s="178">
        <f>PRODUCT(E75,L75)</f>
        <v>380</v>
      </c>
      <c r="P75" s="132">
        <f t="shared" si="1"/>
        <v>0</v>
      </c>
    </row>
    <row r="76" spans="1:16" ht="12" customHeight="1" x14ac:dyDescent="0.25">
      <c r="A76" s="188" t="s">
        <v>16</v>
      </c>
      <c r="B76" s="189"/>
      <c r="C76" s="189"/>
      <c r="D76" s="189"/>
      <c r="E76" s="189"/>
      <c r="F76" s="189"/>
      <c r="G76" s="189"/>
      <c r="H76" s="189"/>
      <c r="I76" s="189"/>
      <c r="J76" s="189"/>
      <c r="K76" s="190"/>
      <c r="L76" s="194">
        <f>SUM(L72:L75)</f>
        <v>1520</v>
      </c>
      <c r="N76" s="194">
        <f>SUM(N72:N75)</f>
        <v>1520</v>
      </c>
      <c r="P76" s="132">
        <f t="shared" si="1"/>
        <v>0</v>
      </c>
    </row>
    <row r="77" spans="1:16" ht="15.75" thickBot="1" x14ac:dyDescent="0.3">
      <c r="A77" s="191"/>
      <c r="B77" s="192"/>
      <c r="C77" s="192"/>
      <c r="D77" s="192"/>
      <c r="E77" s="192"/>
      <c r="F77" s="192"/>
      <c r="G77" s="192"/>
      <c r="H77" s="192"/>
      <c r="I77" s="192"/>
      <c r="J77" s="192"/>
      <c r="K77" s="193"/>
      <c r="L77" s="195"/>
      <c r="N77" s="195"/>
      <c r="P77" s="132">
        <f t="shared" si="1"/>
        <v>0</v>
      </c>
    </row>
    <row r="78" spans="1:16" ht="15.75" thickBot="1" x14ac:dyDescent="0.3">
      <c r="A78" s="201">
        <v>21</v>
      </c>
      <c r="B78" s="217" t="s">
        <v>172</v>
      </c>
      <c r="C78" s="217" t="s">
        <v>65</v>
      </c>
      <c r="D78" s="11" t="s">
        <v>21</v>
      </c>
      <c r="E78" s="102" t="s">
        <v>13</v>
      </c>
      <c r="F78" s="63">
        <v>5</v>
      </c>
      <c r="G78" s="50">
        <v>155.69</v>
      </c>
      <c r="H78" s="15">
        <v>87.55</v>
      </c>
      <c r="I78" s="50">
        <v>152.78</v>
      </c>
      <c r="J78" s="261">
        <v>132.01</v>
      </c>
      <c r="K78" s="255"/>
      <c r="L78" s="18">
        <f>PRODUCT(F78,J78)</f>
        <v>660.05</v>
      </c>
      <c r="N78" s="74">
        <f>PRODUCT(E78,L78)</f>
        <v>660.05</v>
      </c>
      <c r="P78" s="132">
        <f t="shared" si="1"/>
        <v>0</v>
      </c>
    </row>
    <row r="79" spans="1:16" ht="72.75" customHeight="1" thickBot="1" x14ac:dyDescent="0.3">
      <c r="A79" s="203"/>
      <c r="B79" s="218"/>
      <c r="C79" s="218"/>
      <c r="D79" s="17" t="s">
        <v>22</v>
      </c>
      <c r="E79" s="1" t="s">
        <v>13</v>
      </c>
      <c r="F79" s="60">
        <v>15</v>
      </c>
      <c r="G79" s="50">
        <v>155.69</v>
      </c>
      <c r="H79" s="15">
        <v>87.55</v>
      </c>
      <c r="I79" s="50">
        <v>152.78</v>
      </c>
      <c r="J79" s="261">
        <v>132.01</v>
      </c>
      <c r="K79" s="255"/>
      <c r="L79" s="18">
        <f>PRODUCT(F79,J79)</f>
        <v>1980.1499999999999</v>
      </c>
      <c r="N79" s="88">
        <f>PRODUCT(E79,L79)</f>
        <v>1980.1499999999999</v>
      </c>
      <c r="P79" s="132">
        <f t="shared" si="1"/>
        <v>0</v>
      </c>
    </row>
    <row r="80" spans="1:16" x14ac:dyDescent="0.25">
      <c r="A80" s="188" t="s">
        <v>16</v>
      </c>
      <c r="B80" s="189"/>
      <c r="C80" s="189"/>
      <c r="D80" s="189"/>
      <c r="E80" s="189"/>
      <c r="F80" s="189"/>
      <c r="G80" s="189"/>
      <c r="H80" s="189"/>
      <c r="I80" s="189"/>
      <c r="J80" s="189"/>
      <c r="K80" s="190"/>
      <c r="L80" s="194">
        <f>SUM(L77:L79)</f>
        <v>2640.2</v>
      </c>
      <c r="N80" s="194">
        <f>SUM(N77:N79)</f>
        <v>2640.2</v>
      </c>
      <c r="P80" s="132">
        <f t="shared" si="1"/>
        <v>0</v>
      </c>
    </row>
    <row r="81" spans="1:16" ht="15.75" thickBot="1" x14ac:dyDescent="0.3">
      <c r="A81" s="191"/>
      <c r="B81" s="192"/>
      <c r="C81" s="192"/>
      <c r="D81" s="192"/>
      <c r="E81" s="192"/>
      <c r="F81" s="192"/>
      <c r="G81" s="192"/>
      <c r="H81" s="192"/>
      <c r="I81" s="192"/>
      <c r="J81" s="192"/>
      <c r="K81" s="193"/>
      <c r="L81" s="195"/>
      <c r="N81" s="195"/>
      <c r="P81" s="132">
        <f t="shared" si="1"/>
        <v>0</v>
      </c>
    </row>
    <row r="82" spans="1:16" ht="26.25" thickBot="1" x14ac:dyDescent="0.3">
      <c r="A82" s="201">
        <v>22</v>
      </c>
      <c r="B82" s="217" t="s">
        <v>173</v>
      </c>
      <c r="C82" s="217" t="s">
        <v>67</v>
      </c>
      <c r="D82" s="50" t="s">
        <v>20</v>
      </c>
      <c r="E82" s="11" t="s">
        <v>13</v>
      </c>
      <c r="F82" s="69">
        <v>2</v>
      </c>
      <c r="G82" s="11">
        <v>528.41</v>
      </c>
      <c r="H82" s="102">
        <v>493.84</v>
      </c>
      <c r="I82" s="11">
        <v>518.53</v>
      </c>
      <c r="J82" s="261">
        <v>513.59</v>
      </c>
      <c r="K82" s="255"/>
      <c r="L82" s="131">
        <f>PRODUCT(F82,J82)</f>
        <v>1027.18</v>
      </c>
      <c r="N82" s="64">
        <f>PRODUCT(E82,L82)</f>
        <v>1027.18</v>
      </c>
      <c r="P82" s="132">
        <f t="shared" si="1"/>
        <v>0</v>
      </c>
    </row>
    <row r="83" spans="1:16" ht="276" customHeight="1" thickBot="1" x14ac:dyDescent="0.3">
      <c r="A83" s="203"/>
      <c r="B83" s="218"/>
      <c r="C83" s="218"/>
      <c r="D83" s="1" t="s">
        <v>22</v>
      </c>
      <c r="E83" s="1" t="s">
        <v>13</v>
      </c>
      <c r="F83" s="60">
        <v>2</v>
      </c>
      <c r="G83" s="11">
        <v>528.41</v>
      </c>
      <c r="H83" s="102">
        <v>493.84</v>
      </c>
      <c r="I83" s="11">
        <v>518.53</v>
      </c>
      <c r="J83" s="261">
        <v>513.59</v>
      </c>
      <c r="K83" s="255"/>
      <c r="L83" s="131">
        <f>PRODUCT(F83,J83)</f>
        <v>1027.18</v>
      </c>
      <c r="N83" s="90">
        <f>PRODUCT(E83,L83)</f>
        <v>1027.18</v>
      </c>
      <c r="P83" s="132">
        <f t="shared" si="1"/>
        <v>0</v>
      </c>
    </row>
    <row r="84" spans="1:16" x14ac:dyDescent="0.25">
      <c r="A84" s="188" t="s">
        <v>16</v>
      </c>
      <c r="B84" s="189"/>
      <c r="C84" s="189"/>
      <c r="D84" s="189"/>
      <c r="E84" s="189"/>
      <c r="F84" s="189"/>
      <c r="G84" s="189"/>
      <c r="H84" s="189"/>
      <c r="I84" s="189"/>
      <c r="J84" s="189"/>
      <c r="K84" s="190"/>
      <c r="L84" s="194">
        <f>SUM(L82:L83)</f>
        <v>2054.36</v>
      </c>
      <c r="N84" s="194">
        <f>SUM(N81:N83)</f>
        <v>2054.36</v>
      </c>
      <c r="P84" s="132">
        <f t="shared" si="1"/>
        <v>0</v>
      </c>
    </row>
    <row r="85" spans="1:16" ht="15.75" thickBot="1" x14ac:dyDescent="0.3">
      <c r="A85" s="191"/>
      <c r="B85" s="192"/>
      <c r="C85" s="192"/>
      <c r="D85" s="192"/>
      <c r="E85" s="192"/>
      <c r="F85" s="192"/>
      <c r="G85" s="192"/>
      <c r="H85" s="192"/>
      <c r="I85" s="192"/>
      <c r="J85" s="192"/>
      <c r="K85" s="193"/>
      <c r="L85" s="195"/>
      <c r="N85" s="195"/>
      <c r="P85" s="132">
        <f t="shared" si="1"/>
        <v>0</v>
      </c>
    </row>
    <row r="86" spans="1:16" ht="26.25" thickBot="1" x14ac:dyDescent="0.3">
      <c r="A86" s="201">
        <v>23</v>
      </c>
      <c r="B86" s="217" t="s">
        <v>68</v>
      </c>
      <c r="C86" s="264" t="s">
        <v>69</v>
      </c>
      <c r="D86" s="11" t="s">
        <v>20</v>
      </c>
      <c r="E86" s="102" t="s">
        <v>13</v>
      </c>
      <c r="F86" s="63">
        <v>10</v>
      </c>
      <c r="G86" s="102">
        <v>77.650000000000006</v>
      </c>
      <c r="H86" s="11">
        <v>72.569999999999993</v>
      </c>
      <c r="I86" s="102">
        <v>76.2</v>
      </c>
      <c r="J86" s="261">
        <v>75.47</v>
      </c>
      <c r="K86" s="255"/>
      <c r="L86" s="18">
        <f>PRODUCT(F86,J86)</f>
        <v>754.7</v>
      </c>
      <c r="N86" s="61">
        <f>PRODUCT(E86,L86)</f>
        <v>754.7</v>
      </c>
      <c r="P86" s="132">
        <f t="shared" si="1"/>
        <v>0</v>
      </c>
    </row>
    <row r="87" spans="1:16" ht="15.75" thickBot="1" x14ac:dyDescent="0.3">
      <c r="A87" s="202"/>
      <c r="B87" s="248"/>
      <c r="C87" s="265"/>
      <c r="D87" s="99" t="s">
        <v>21</v>
      </c>
      <c r="E87" s="102" t="s">
        <v>13</v>
      </c>
      <c r="F87" s="160">
        <v>7</v>
      </c>
      <c r="G87" s="102">
        <v>77.650000000000006</v>
      </c>
      <c r="H87" s="11">
        <v>72.569999999999993</v>
      </c>
      <c r="I87" s="102">
        <v>76.2</v>
      </c>
      <c r="J87" s="261">
        <v>75.47</v>
      </c>
      <c r="K87" s="255"/>
      <c r="L87" s="18">
        <f>PRODUCT(F87,J87)</f>
        <v>528.29</v>
      </c>
      <c r="N87" s="74">
        <f>PRODUCT(E87,L87)</f>
        <v>528.29</v>
      </c>
      <c r="P87" s="132">
        <f t="shared" si="1"/>
        <v>0</v>
      </c>
    </row>
    <row r="88" spans="1:16" ht="166.5" customHeight="1" thickBot="1" x14ac:dyDescent="0.3">
      <c r="A88" s="203"/>
      <c r="B88" s="218"/>
      <c r="C88" s="266"/>
      <c r="D88" s="17" t="s">
        <v>22</v>
      </c>
      <c r="E88" s="1" t="s">
        <v>13</v>
      </c>
      <c r="F88" s="60">
        <v>60</v>
      </c>
      <c r="G88" s="102">
        <v>77.650000000000006</v>
      </c>
      <c r="H88" s="11">
        <v>72.569999999999993</v>
      </c>
      <c r="I88" s="102">
        <v>76.2</v>
      </c>
      <c r="J88" s="261">
        <v>75.47</v>
      </c>
      <c r="K88" s="255"/>
      <c r="L88" s="18">
        <f>PRODUCT(F88,J88)</f>
        <v>4528.2</v>
      </c>
      <c r="N88" s="88">
        <f>PRODUCT(E88,L88)</f>
        <v>4528.2</v>
      </c>
      <c r="P88" s="132">
        <f t="shared" si="1"/>
        <v>0</v>
      </c>
    </row>
    <row r="89" spans="1:16" x14ac:dyDescent="0.25">
      <c r="A89" s="188" t="s">
        <v>16</v>
      </c>
      <c r="B89" s="189"/>
      <c r="C89" s="189"/>
      <c r="D89" s="189"/>
      <c r="E89" s="189"/>
      <c r="F89" s="189"/>
      <c r="G89" s="189"/>
      <c r="H89" s="189"/>
      <c r="I89" s="189"/>
      <c r="J89" s="189"/>
      <c r="K89" s="190"/>
      <c r="L89" s="194">
        <f>SUM(L86:L88)</f>
        <v>5811.19</v>
      </c>
      <c r="N89" s="194">
        <f>SUM(N85:N88)</f>
        <v>5811.19</v>
      </c>
      <c r="P89" s="132">
        <f t="shared" si="1"/>
        <v>0</v>
      </c>
    </row>
    <row r="90" spans="1:16" ht="15.75" thickBot="1" x14ac:dyDescent="0.3">
      <c r="A90" s="191"/>
      <c r="B90" s="192"/>
      <c r="C90" s="192"/>
      <c r="D90" s="192"/>
      <c r="E90" s="192"/>
      <c r="F90" s="192"/>
      <c r="G90" s="192"/>
      <c r="H90" s="192"/>
      <c r="I90" s="192"/>
      <c r="J90" s="192"/>
      <c r="K90" s="193"/>
      <c r="L90" s="195"/>
      <c r="N90" s="195"/>
      <c r="P90" s="132">
        <f t="shared" si="1"/>
        <v>0</v>
      </c>
    </row>
    <row r="91" spans="1:16" ht="85.5" customHeight="1" thickBot="1" x14ac:dyDescent="0.3">
      <c r="A91" s="11">
        <v>24</v>
      </c>
      <c r="B91" s="145" t="s">
        <v>174</v>
      </c>
      <c r="C91" s="146" t="s">
        <v>71</v>
      </c>
      <c r="D91" s="1" t="s">
        <v>21</v>
      </c>
      <c r="E91" s="1" t="s">
        <v>13</v>
      </c>
      <c r="F91" s="60">
        <v>10</v>
      </c>
      <c r="G91" s="1">
        <v>10.67</v>
      </c>
      <c r="H91" s="1">
        <v>8.86</v>
      </c>
      <c r="I91" s="1">
        <v>9.3000000000000007</v>
      </c>
      <c r="J91" s="186">
        <v>9.61</v>
      </c>
      <c r="K91" s="187"/>
      <c r="L91" s="131">
        <f>PRODUCT(F91,J91)</f>
        <v>96.1</v>
      </c>
      <c r="N91" s="76">
        <f>PRODUCT(E91,L91)</f>
        <v>96.1</v>
      </c>
      <c r="P91" s="132">
        <f t="shared" si="1"/>
        <v>0</v>
      </c>
    </row>
    <row r="92" spans="1:16" x14ac:dyDescent="0.25">
      <c r="A92" s="188" t="s">
        <v>16</v>
      </c>
      <c r="B92" s="189"/>
      <c r="C92" s="189"/>
      <c r="D92" s="189"/>
      <c r="E92" s="189"/>
      <c r="F92" s="189"/>
      <c r="G92" s="189"/>
      <c r="H92" s="189"/>
      <c r="I92" s="189"/>
      <c r="J92" s="189"/>
      <c r="K92" s="190"/>
      <c r="L92" s="194">
        <f>SUM(L91)</f>
        <v>96.1</v>
      </c>
      <c r="N92" s="194">
        <f>SUM(N90:N91)</f>
        <v>96.1</v>
      </c>
      <c r="P92" s="132">
        <f t="shared" si="1"/>
        <v>0</v>
      </c>
    </row>
    <row r="93" spans="1:16" ht="15.75" thickBot="1" x14ac:dyDescent="0.3">
      <c r="A93" s="191"/>
      <c r="B93" s="192"/>
      <c r="C93" s="192"/>
      <c r="D93" s="192"/>
      <c r="E93" s="192"/>
      <c r="F93" s="192"/>
      <c r="G93" s="192"/>
      <c r="H93" s="192"/>
      <c r="I93" s="192"/>
      <c r="J93" s="192"/>
      <c r="K93" s="193"/>
      <c r="L93" s="247"/>
      <c r="N93" s="247"/>
      <c r="P93" s="132">
        <f t="shared" si="1"/>
        <v>0</v>
      </c>
    </row>
    <row r="94" spans="1:16" ht="26.25" thickBot="1" x14ac:dyDescent="0.3">
      <c r="A94" s="201">
        <v>25</v>
      </c>
      <c r="B94" s="204" t="s">
        <v>72</v>
      </c>
      <c r="C94" s="214" t="s">
        <v>73</v>
      </c>
      <c r="D94" s="102" t="s">
        <v>20</v>
      </c>
      <c r="E94" s="11" t="s">
        <v>25</v>
      </c>
      <c r="F94" s="69">
        <v>2</v>
      </c>
      <c r="G94" s="11">
        <v>84.22</v>
      </c>
      <c r="H94" s="102">
        <v>78.709999999999994</v>
      </c>
      <c r="I94" s="11">
        <v>82.64</v>
      </c>
      <c r="J94" s="254">
        <v>81.86</v>
      </c>
      <c r="K94" s="255"/>
      <c r="L94" s="18">
        <f>PRODUCT(F94,J94)</f>
        <v>163.72</v>
      </c>
      <c r="N94" s="61">
        <f>PRODUCT(E94,L94)</f>
        <v>163.72</v>
      </c>
      <c r="P94" s="132">
        <f t="shared" si="1"/>
        <v>0</v>
      </c>
    </row>
    <row r="95" spans="1:16" ht="46.5" customHeight="1" thickBot="1" x14ac:dyDescent="0.3">
      <c r="A95" s="203"/>
      <c r="B95" s="206"/>
      <c r="C95" s="215"/>
      <c r="D95" s="1" t="s">
        <v>22</v>
      </c>
      <c r="E95" s="1" t="s">
        <v>25</v>
      </c>
      <c r="F95" s="60">
        <v>1</v>
      </c>
      <c r="G95" s="11">
        <v>84.22</v>
      </c>
      <c r="H95" s="102">
        <v>78.709999999999994</v>
      </c>
      <c r="I95" s="11">
        <v>82.64</v>
      </c>
      <c r="J95" s="254">
        <v>81.86</v>
      </c>
      <c r="K95" s="255"/>
      <c r="L95" s="18">
        <f>PRODUCT(F95,J95)</f>
        <v>81.86</v>
      </c>
      <c r="N95" s="88">
        <f>PRODUCT(E95,L95)</f>
        <v>81.86</v>
      </c>
      <c r="P95" s="132">
        <f t="shared" si="1"/>
        <v>0</v>
      </c>
    </row>
    <row r="96" spans="1:16" x14ac:dyDescent="0.25">
      <c r="A96" s="188" t="s">
        <v>16</v>
      </c>
      <c r="B96" s="189"/>
      <c r="C96" s="189"/>
      <c r="D96" s="189"/>
      <c r="E96" s="189"/>
      <c r="F96" s="189"/>
      <c r="G96" s="189"/>
      <c r="H96" s="189"/>
      <c r="I96" s="189"/>
      <c r="J96" s="189"/>
      <c r="K96" s="190"/>
      <c r="L96" s="194">
        <f>SUM(L94:L95)</f>
        <v>245.57999999999998</v>
      </c>
      <c r="N96" s="194">
        <f>SUM(N93:N95)</f>
        <v>245.57999999999998</v>
      </c>
      <c r="P96" s="132">
        <f t="shared" si="1"/>
        <v>0</v>
      </c>
    </row>
    <row r="97" spans="1:16" ht="15.75" thickBot="1" x14ac:dyDescent="0.3">
      <c r="A97" s="191"/>
      <c r="B97" s="192"/>
      <c r="C97" s="192"/>
      <c r="D97" s="192"/>
      <c r="E97" s="192"/>
      <c r="F97" s="192"/>
      <c r="G97" s="192"/>
      <c r="H97" s="192"/>
      <c r="I97" s="192"/>
      <c r="J97" s="192"/>
      <c r="K97" s="193"/>
      <c r="L97" s="247"/>
      <c r="N97" s="247"/>
      <c r="P97" s="132">
        <f t="shared" si="1"/>
        <v>0</v>
      </c>
    </row>
    <row r="98" spans="1:16" ht="47.25" customHeight="1" thickBot="1" x14ac:dyDescent="0.3">
      <c r="A98" s="11">
        <v>26</v>
      </c>
      <c r="B98" s="145" t="s">
        <v>175</v>
      </c>
      <c r="C98" s="146" t="s">
        <v>75</v>
      </c>
      <c r="D98" s="1" t="s">
        <v>21</v>
      </c>
      <c r="E98" s="1" t="s">
        <v>13</v>
      </c>
      <c r="F98" s="60">
        <v>80</v>
      </c>
      <c r="G98" s="1">
        <v>4.4800000000000004</v>
      </c>
      <c r="H98" s="1">
        <v>4.1900000000000004</v>
      </c>
      <c r="I98" s="167">
        <v>4.4000000000000004</v>
      </c>
      <c r="J98" s="269">
        <v>4.3600000000000003</v>
      </c>
      <c r="K98" s="270"/>
      <c r="L98" s="131">
        <f>PRODUCT(F98,J98)</f>
        <v>348.8</v>
      </c>
      <c r="N98" s="76">
        <f>PRODUCT(E98,L98)</f>
        <v>348.8</v>
      </c>
      <c r="P98" s="132">
        <f t="shared" si="1"/>
        <v>0</v>
      </c>
    </row>
    <row r="99" spans="1:16" x14ac:dyDescent="0.25">
      <c r="A99" s="188" t="s">
        <v>17</v>
      </c>
      <c r="B99" s="189"/>
      <c r="C99" s="189"/>
      <c r="D99" s="189"/>
      <c r="E99" s="189"/>
      <c r="F99" s="189"/>
      <c r="G99" s="189"/>
      <c r="H99" s="189"/>
      <c r="I99" s="189"/>
      <c r="J99" s="189"/>
      <c r="K99" s="190"/>
      <c r="L99" s="194">
        <f>SUM(L97:L98)</f>
        <v>348.8</v>
      </c>
      <c r="N99" s="194">
        <f>SUM(N97:N98)</f>
        <v>348.8</v>
      </c>
      <c r="P99" s="132">
        <f t="shared" si="1"/>
        <v>0</v>
      </c>
    </row>
    <row r="100" spans="1:16" ht="15.75" thickBot="1" x14ac:dyDescent="0.3">
      <c r="A100" s="191"/>
      <c r="B100" s="192"/>
      <c r="C100" s="192"/>
      <c r="D100" s="192"/>
      <c r="E100" s="192"/>
      <c r="F100" s="192"/>
      <c r="G100" s="192"/>
      <c r="H100" s="192"/>
      <c r="I100" s="192"/>
      <c r="J100" s="192"/>
      <c r="K100" s="193"/>
      <c r="L100" s="247"/>
      <c r="N100" s="247"/>
      <c r="P100" s="132">
        <f t="shared" si="1"/>
        <v>0</v>
      </c>
    </row>
    <row r="101" spans="1:16" ht="26.25" thickBot="1" x14ac:dyDescent="0.3">
      <c r="A101" s="204">
        <v>27</v>
      </c>
      <c r="B101" s="264" t="s">
        <v>176</v>
      </c>
      <c r="C101" s="217" t="s">
        <v>77</v>
      </c>
      <c r="D101" s="102" t="s">
        <v>20</v>
      </c>
      <c r="E101" s="11" t="s">
        <v>13</v>
      </c>
      <c r="F101" s="69">
        <v>5</v>
      </c>
      <c r="G101" s="11">
        <v>41.07</v>
      </c>
      <c r="H101" s="102">
        <v>38.380000000000003</v>
      </c>
      <c r="I101" s="179">
        <v>40.299999999999997</v>
      </c>
      <c r="J101" s="254">
        <v>39.92</v>
      </c>
      <c r="K101" s="255"/>
      <c r="L101" s="131">
        <f>PRODUCT(F101,J101)</f>
        <v>199.60000000000002</v>
      </c>
      <c r="N101" s="64">
        <f>PRODUCT(E101,L101)</f>
        <v>199.60000000000002</v>
      </c>
      <c r="P101" s="132">
        <f t="shared" si="1"/>
        <v>0</v>
      </c>
    </row>
    <row r="102" spans="1:16" ht="15.75" thickBot="1" x14ac:dyDescent="0.3">
      <c r="A102" s="205"/>
      <c r="B102" s="265"/>
      <c r="C102" s="248"/>
      <c r="D102" s="102" t="s">
        <v>21</v>
      </c>
      <c r="E102" s="11" t="s">
        <v>13</v>
      </c>
      <c r="F102" s="69">
        <v>5</v>
      </c>
      <c r="G102" s="11">
        <v>41.07</v>
      </c>
      <c r="H102" s="102">
        <v>38.380000000000003</v>
      </c>
      <c r="I102" s="179">
        <v>40.299999999999997</v>
      </c>
      <c r="J102" s="254">
        <v>39.92</v>
      </c>
      <c r="K102" s="255"/>
      <c r="L102" s="131">
        <f>PRODUCT(F102,J102)</f>
        <v>199.60000000000002</v>
      </c>
      <c r="N102" s="76">
        <f>PRODUCT(E102,L102)</f>
        <v>199.60000000000002</v>
      </c>
      <c r="P102" s="132">
        <f t="shared" si="1"/>
        <v>0</v>
      </c>
    </row>
    <row r="103" spans="1:16" ht="176.25" customHeight="1" thickBot="1" x14ac:dyDescent="0.3">
      <c r="A103" s="206"/>
      <c r="B103" s="266"/>
      <c r="C103" s="218"/>
      <c r="D103" s="1" t="s">
        <v>22</v>
      </c>
      <c r="E103" s="11" t="s">
        <v>13</v>
      </c>
      <c r="F103" s="60">
        <v>5</v>
      </c>
      <c r="G103" s="11">
        <v>41.07</v>
      </c>
      <c r="H103" s="102">
        <v>38.380000000000003</v>
      </c>
      <c r="I103" s="179">
        <v>40.299999999999997</v>
      </c>
      <c r="J103" s="254">
        <v>39.92</v>
      </c>
      <c r="K103" s="255"/>
      <c r="L103" s="131">
        <f>PRODUCT(F103,J103)</f>
        <v>199.60000000000002</v>
      </c>
      <c r="N103" s="90">
        <f>PRODUCT(E103,L103)</f>
        <v>199.60000000000002</v>
      </c>
      <c r="P103" s="132">
        <f t="shared" si="1"/>
        <v>0</v>
      </c>
    </row>
    <row r="104" spans="1:16" x14ac:dyDescent="0.25">
      <c r="A104" s="188" t="s">
        <v>16</v>
      </c>
      <c r="B104" s="189"/>
      <c r="C104" s="189"/>
      <c r="D104" s="189"/>
      <c r="E104" s="189"/>
      <c r="F104" s="189"/>
      <c r="G104" s="189"/>
      <c r="H104" s="189"/>
      <c r="I104" s="189"/>
      <c r="J104" s="189"/>
      <c r="K104" s="190"/>
      <c r="L104" s="194">
        <f>SUM(L101:L103)</f>
        <v>598.80000000000007</v>
      </c>
      <c r="N104" s="194">
        <f>SUM(N100:N103)</f>
        <v>598.80000000000007</v>
      </c>
      <c r="P104" s="132">
        <f t="shared" si="1"/>
        <v>0</v>
      </c>
    </row>
    <row r="105" spans="1:16" ht="15.75" thickBot="1" x14ac:dyDescent="0.3">
      <c r="A105" s="191"/>
      <c r="B105" s="192"/>
      <c r="C105" s="192"/>
      <c r="D105" s="192"/>
      <c r="E105" s="192"/>
      <c r="F105" s="192"/>
      <c r="G105" s="192"/>
      <c r="H105" s="192"/>
      <c r="I105" s="192"/>
      <c r="J105" s="192"/>
      <c r="K105" s="193"/>
      <c r="L105" s="247"/>
      <c r="N105" s="247"/>
      <c r="P105" s="132">
        <f t="shared" si="1"/>
        <v>0</v>
      </c>
    </row>
    <row r="106" spans="1:16" ht="15.75" thickBot="1" x14ac:dyDescent="0.3">
      <c r="A106" s="201">
        <v>28</v>
      </c>
      <c r="B106" s="217" t="s">
        <v>187</v>
      </c>
      <c r="C106" s="217" t="s">
        <v>79</v>
      </c>
      <c r="D106" s="102" t="s">
        <v>21</v>
      </c>
      <c r="E106" s="11" t="s">
        <v>80</v>
      </c>
      <c r="F106" s="69">
        <v>3</v>
      </c>
      <c r="G106" s="15">
        <v>194.14</v>
      </c>
      <c r="H106" s="50">
        <v>181.44</v>
      </c>
      <c r="I106" s="15">
        <v>190.51</v>
      </c>
      <c r="J106" s="254">
        <v>188.7</v>
      </c>
      <c r="K106" s="255"/>
      <c r="L106" s="18">
        <f>PRODUCT(F106,J106)</f>
        <v>566.09999999999991</v>
      </c>
      <c r="N106" s="74">
        <f>PRODUCT(E106,L106)</f>
        <v>566.09999999999991</v>
      </c>
      <c r="P106" s="132">
        <f t="shared" si="1"/>
        <v>0</v>
      </c>
    </row>
    <row r="107" spans="1:16" ht="120.75" customHeight="1" thickBot="1" x14ac:dyDescent="0.3">
      <c r="A107" s="203"/>
      <c r="B107" s="218"/>
      <c r="C107" s="218"/>
      <c r="D107" s="1" t="s">
        <v>22</v>
      </c>
      <c r="E107" s="1" t="s">
        <v>80</v>
      </c>
      <c r="F107" s="60">
        <v>3</v>
      </c>
      <c r="G107" s="15">
        <v>194.14</v>
      </c>
      <c r="H107" s="50">
        <v>181.44</v>
      </c>
      <c r="I107" s="15">
        <v>190.51</v>
      </c>
      <c r="J107" s="254">
        <v>188.7</v>
      </c>
      <c r="K107" s="255"/>
      <c r="L107" s="18">
        <f>PRODUCT(F107,J107)</f>
        <v>566.09999999999991</v>
      </c>
      <c r="N107" s="88">
        <f>PRODUCT(E107,L107)</f>
        <v>566.09999999999991</v>
      </c>
      <c r="P107" s="132">
        <f t="shared" si="1"/>
        <v>0</v>
      </c>
    </row>
    <row r="108" spans="1:16" x14ac:dyDescent="0.25">
      <c r="A108" s="188" t="s">
        <v>16</v>
      </c>
      <c r="B108" s="189"/>
      <c r="C108" s="189"/>
      <c r="D108" s="189"/>
      <c r="E108" s="189"/>
      <c r="F108" s="189"/>
      <c r="G108" s="189"/>
      <c r="H108" s="189"/>
      <c r="I108" s="189"/>
      <c r="J108" s="189"/>
      <c r="K108" s="190"/>
      <c r="L108" s="194">
        <f>SUM(L106:L107)</f>
        <v>1132.1999999999998</v>
      </c>
      <c r="N108" s="194">
        <f>SUM(N105:N107)</f>
        <v>1132.1999999999998</v>
      </c>
      <c r="P108" s="132">
        <f t="shared" si="1"/>
        <v>0</v>
      </c>
    </row>
    <row r="109" spans="1:16" ht="15.75" thickBot="1" x14ac:dyDescent="0.3">
      <c r="A109" s="191"/>
      <c r="B109" s="192"/>
      <c r="C109" s="192"/>
      <c r="D109" s="192"/>
      <c r="E109" s="192"/>
      <c r="F109" s="192"/>
      <c r="G109" s="192"/>
      <c r="H109" s="192"/>
      <c r="I109" s="192"/>
      <c r="J109" s="192"/>
      <c r="K109" s="193"/>
      <c r="L109" s="247"/>
      <c r="N109" s="247"/>
      <c r="P109" s="132">
        <f t="shared" si="1"/>
        <v>0</v>
      </c>
    </row>
    <row r="110" spans="1:16" ht="126.75" customHeight="1" thickBot="1" x14ac:dyDescent="0.3">
      <c r="A110" s="11">
        <v>29</v>
      </c>
      <c r="B110" s="146" t="s">
        <v>167</v>
      </c>
      <c r="C110" s="146" t="s">
        <v>189</v>
      </c>
      <c r="D110" s="1" t="s">
        <v>22</v>
      </c>
      <c r="E110" s="1" t="s">
        <v>51</v>
      </c>
      <c r="F110" s="60">
        <v>1</v>
      </c>
      <c r="G110" s="1">
        <v>474.57</v>
      </c>
      <c r="H110" s="1">
        <v>443.52</v>
      </c>
      <c r="I110" s="1">
        <v>465.7</v>
      </c>
      <c r="J110" s="269">
        <v>461.26</v>
      </c>
      <c r="K110" s="270"/>
      <c r="L110" s="131">
        <f>PRODUCT(F110,J110)</f>
        <v>461.26</v>
      </c>
      <c r="N110" s="90">
        <f>PRODUCT(E110,L110)</f>
        <v>461.26</v>
      </c>
      <c r="P110" s="132">
        <f t="shared" si="1"/>
        <v>0</v>
      </c>
    </row>
    <row r="111" spans="1:16" x14ac:dyDescent="0.25">
      <c r="A111" s="188" t="s">
        <v>16</v>
      </c>
      <c r="B111" s="189"/>
      <c r="C111" s="189"/>
      <c r="D111" s="189"/>
      <c r="E111" s="189"/>
      <c r="F111" s="189"/>
      <c r="G111" s="189"/>
      <c r="H111" s="189"/>
      <c r="I111" s="189"/>
      <c r="J111" s="189"/>
      <c r="K111" s="190"/>
      <c r="L111" s="194">
        <f>SUM(L110)</f>
        <v>461.26</v>
      </c>
      <c r="N111" s="194">
        <f>SUM(N109:N110)</f>
        <v>461.26</v>
      </c>
      <c r="P111" s="132">
        <f t="shared" si="1"/>
        <v>0</v>
      </c>
    </row>
    <row r="112" spans="1:16" ht="15.75" thickBot="1" x14ac:dyDescent="0.3">
      <c r="A112" s="191"/>
      <c r="B112" s="192"/>
      <c r="C112" s="192"/>
      <c r="D112" s="192"/>
      <c r="E112" s="192"/>
      <c r="F112" s="192"/>
      <c r="G112" s="192"/>
      <c r="H112" s="192"/>
      <c r="I112" s="192"/>
      <c r="J112" s="192"/>
      <c r="K112" s="193"/>
      <c r="L112" s="247"/>
      <c r="N112" s="247"/>
      <c r="P112" s="132">
        <f t="shared" si="1"/>
        <v>0</v>
      </c>
    </row>
    <row r="113" spans="1:16" ht="262.5" customHeight="1" thickBot="1" x14ac:dyDescent="0.3">
      <c r="A113" s="11">
        <v>30</v>
      </c>
      <c r="B113" s="6" t="s">
        <v>83</v>
      </c>
      <c r="C113" s="6" t="s">
        <v>84</v>
      </c>
      <c r="D113" s="1" t="s">
        <v>22</v>
      </c>
      <c r="E113" s="1" t="s">
        <v>13</v>
      </c>
      <c r="F113" s="60">
        <v>3</v>
      </c>
      <c r="G113" s="1">
        <v>559.19000000000005</v>
      </c>
      <c r="H113" s="1">
        <v>522.6</v>
      </c>
      <c r="I113" s="1">
        <v>548.73</v>
      </c>
      <c r="J113" s="269">
        <v>543.51</v>
      </c>
      <c r="K113" s="270"/>
      <c r="L113" s="131">
        <f>PRODUCT(F113,J113)</f>
        <v>1630.53</v>
      </c>
      <c r="N113" s="90">
        <f>PRODUCT(E113,L113)</f>
        <v>1630.53</v>
      </c>
      <c r="P113" s="132">
        <f t="shared" si="1"/>
        <v>0</v>
      </c>
    </row>
    <row r="114" spans="1:16" x14ac:dyDescent="0.25">
      <c r="A114" s="188" t="s">
        <v>17</v>
      </c>
      <c r="B114" s="189"/>
      <c r="C114" s="189"/>
      <c r="D114" s="189"/>
      <c r="E114" s="189"/>
      <c r="F114" s="189"/>
      <c r="G114" s="189"/>
      <c r="H114" s="189"/>
      <c r="I114" s="189"/>
      <c r="J114" s="189"/>
      <c r="K114" s="190"/>
      <c r="L114" s="194">
        <f>SUM(L113)</f>
        <v>1630.53</v>
      </c>
      <c r="N114" s="194">
        <f>SUM(N112:N113)</f>
        <v>1630.53</v>
      </c>
      <c r="P114" s="132">
        <f t="shared" si="1"/>
        <v>0</v>
      </c>
    </row>
    <row r="115" spans="1:16" ht="15.75" thickBot="1" x14ac:dyDescent="0.3">
      <c r="A115" s="191"/>
      <c r="B115" s="192"/>
      <c r="C115" s="192"/>
      <c r="D115" s="192"/>
      <c r="E115" s="192"/>
      <c r="F115" s="192"/>
      <c r="G115" s="192"/>
      <c r="H115" s="192"/>
      <c r="I115" s="192"/>
      <c r="J115" s="192"/>
      <c r="K115" s="193"/>
      <c r="L115" s="247"/>
      <c r="N115" s="247"/>
      <c r="P115" s="132">
        <f t="shared" si="1"/>
        <v>0</v>
      </c>
    </row>
    <row r="116" spans="1:16" ht="230.25" customHeight="1" thickBot="1" x14ac:dyDescent="0.3">
      <c r="A116" s="11">
        <v>31</v>
      </c>
      <c r="B116" s="146" t="s">
        <v>85</v>
      </c>
      <c r="C116" s="146" t="s">
        <v>86</v>
      </c>
      <c r="D116" s="1" t="s">
        <v>20</v>
      </c>
      <c r="E116" s="1" t="s">
        <v>13</v>
      </c>
      <c r="F116" s="60">
        <v>10</v>
      </c>
      <c r="G116" s="1">
        <v>47.68</v>
      </c>
      <c r="H116" s="1">
        <v>44.56</v>
      </c>
      <c r="I116" s="1">
        <v>46.79</v>
      </c>
      <c r="J116" s="269">
        <v>46.34</v>
      </c>
      <c r="K116" s="270"/>
      <c r="L116" s="131">
        <f>PRODUCT(F116,J116)</f>
        <v>463.40000000000003</v>
      </c>
      <c r="N116" s="64">
        <f>PRODUCT(E116,L116)</f>
        <v>463.40000000000003</v>
      </c>
      <c r="P116" s="132">
        <f t="shared" si="1"/>
        <v>0</v>
      </c>
    </row>
    <row r="117" spans="1:16" x14ac:dyDescent="0.25">
      <c r="A117" s="188" t="s">
        <v>16</v>
      </c>
      <c r="B117" s="189"/>
      <c r="C117" s="189"/>
      <c r="D117" s="189"/>
      <c r="E117" s="189"/>
      <c r="F117" s="189"/>
      <c r="G117" s="189"/>
      <c r="H117" s="189"/>
      <c r="I117" s="189"/>
      <c r="J117" s="189"/>
      <c r="K117" s="190"/>
      <c r="L117" s="194">
        <f>SUM(L116)</f>
        <v>463.40000000000003</v>
      </c>
      <c r="N117" s="194">
        <f>SUM(N116)</f>
        <v>463.40000000000003</v>
      </c>
      <c r="P117" s="132">
        <f t="shared" si="1"/>
        <v>0</v>
      </c>
    </row>
    <row r="118" spans="1:16" ht="15.75" thickBot="1" x14ac:dyDescent="0.3">
      <c r="A118" s="191"/>
      <c r="B118" s="192"/>
      <c r="C118" s="192"/>
      <c r="D118" s="192"/>
      <c r="E118" s="192"/>
      <c r="F118" s="192"/>
      <c r="G118" s="192"/>
      <c r="H118" s="192"/>
      <c r="I118" s="192"/>
      <c r="J118" s="192"/>
      <c r="K118" s="193"/>
      <c r="L118" s="247"/>
      <c r="N118" s="247"/>
      <c r="P118" s="132">
        <f t="shared" si="1"/>
        <v>0</v>
      </c>
    </row>
    <row r="119" spans="1:16" ht="15.75" thickBot="1" x14ac:dyDescent="0.3">
      <c r="A119" s="201">
        <v>32</v>
      </c>
      <c r="B119" s="217" t="s">
        <v>87</v>
      </c>
      <c r="C119" s="264" t="s">
        <v>88</v>
      </c>
      <c r="D119" s="11" t="s">
        <v>21</v>
      </c>
      <c r="E119" s="102" t="s">
        <v>51</v>
      </c>
      <c r="F119" s="63">
        <v>5</v>
      </c>
      <c r="G119" s="102">
        <v>20.63</v>
      </c>
      <c r="H119" s="11">
        <v>19.28</v>
      </c>
      <c r="I119" s="102">
        <v>20.239999999999998</v>
      </c>
      <c r="J119" s="197">
        <v>20.05</v>
      </c>
      <c r="K119" s="198"/>
      <c r="L119" s="18">
        <f>PRODUCT(F119,J119)</f>
        <v>100.25</v>
      </c>
      <c r="N119" s="74">
        <f>PRODUCT(E119,L119)</f>
        <v>100.25</v>
      </c>
      <c r="P119" s="132">
        <f t="shared" si="1"/>
        <v>0</v>
      </c>
    </row>
    <row r="120" spans="1:16" ht="27" customHeight="1" thickBot="1" x14ac:dyDescent="0.3">
      <c r="A120" s="203"/>
      <c r="B120" s="218"/>
      <c r="C120" s="266"/>
      <c r="D120" s="11" t="s">
        <v>22</v>
      </c>
      <c r="E120" s="7" t="s">
        <v>51</v>
      </c>
      <c r="F120" s="163">
        <v>8</v>
      </c>
      <c r="G120" s="102">
        <v>20.63</v>
      </c>
      <c r="H120" s="11">
        <v>19.28</v>
      </c>
      <c r="I120" s="102">
        <v>20.239999999999998</v>
      </c>
      <c r="J120" s="197">
        <v>20.05</v>
      </c>
      <c r="K120" s="198"/>
      <c r="L120" s="18">
        <f>PRODUCT(F120,J120)</f>
        <v>160.4</v>
      </c>
      <c r="N120" s="88">
        <f>PRODUCT(E120,L120)</f>
        <v>160.4</v>
      </c>
      <c r="P120" s="132">
        <f t="shared" si="1"/>
        <v>0</v>
      </c>
    </row>
    <row r="121" spans="1:16" x14ac:dyDescent="0.25">
      <c r="A121" s="188" t="s">
        <v>16</v>
      </c>
      <c r="B121" s="189"/>
      <c r="C121" s="189"/>
      <c r="D121" s="189"/>
      <c r="E121" s="189"/>
      <c r="F121" s="189"/>
      <c r="G121" s="189"/>
      <c r="H121" s="189"/>
      <c r="I121" s="189"/>
      <c r="J121" s="189"/>
      <c r="K121" s="190"/>
      <c r="L121" s="194">
        <f>SUM(L119:L120)</f>
        <v>260.64999999999998</v>
      </c>
      <c r="N121" s="194">
        <f>SUM(N118:N120)</f>
        <v>260.64999999999998</v>
      </c>
      <c r="P121" s="132">
        <f t="shared" si="1"/>
        <v>0</v>
      </c>
    </row>
    <row r="122" spans="1:16" ht="15.75" thickBot="1" x14ac:dyDescent="0.3">
      <c r="A122" s="191"/>
      <c r="B122" s="192"/>
      <c r="C122" s="192"/>
      <c r="D122" s="192"/>
      <c r="E122" s="192"/>
      <c r="F122" s="192"/>
      <c r="G122" s="192"/>
      <c r="H122" s="192"/>
      <c r="I122" s="192"/>
      <c r="J122" s="192"/>
      <c r="K122" s="193"/>
      <c r="L122" s="247"/>
      <c r="N122" s="247"/>
      <c r="P122" s="132">
        <f t="shared" si="1"/>
        <v>0</v>
      </c>
    </row>
    <row r="123" spans="1:16" ht="26.25" thickBot="1" x14ac:dyDescent="0.3">
      <c r="A123" s="207">
        <v>33</v>
      </c>
      <c r="B123" s="217" t="s">
        <v>89</v>
      </c>
      <c r="C123" s="264" t="s">
        <v>90</v>
      </c>
      <c r="D123" s="11" t="s">
        <v>20</v>
      </c>
      <c r="E123" s="11" t="s">
        <v>13</v>
      </c>
      <c r="F123" s="66">
        <v>3</v>
      </c>
      <c r="G123" s="103">
        <v>414.62</v>
      </c>
      <c r="H123" s="11">
        <v>387.5</v>
      </c>
      <c r="I123" s="103">
        <v>406.87</v>
      </c>
      <c r="J123" s="273">
        <v>403</v>
      </c>
      <c r="K123" s="274"/>
      <c r="L123" s="1">
        <f>PRODUCT(F123,J123)</f>
        <v>1209</v>
      </c>
      <c r="N123" s="60">
        <f>PRODUCT(E123,L123)</f>
        <v>1209</v>
      </c>
      <c r="P123" s="132">
        <f t="shared" si="1"/>
        <v>0</v>
      </c>
    </row>
    <row r="124" spans="1:16" ht="21" customHeight="1" thickBot="1" x14ac:dyDescent="0.3">
      <c r="A124" s="208"/>
      <c r="B124" s="218"/>
      <c r="C124" s="266"/>
      <c r="D124" s="99" t="s">
        <v>21</v>
      </c>
      <c r="E124" s="17" t="s">
        <v>13</v>
      </c>
      <c r="F124" s="161">
        <v>2</v>
      </c>
      <c r="G124" s="103">
        <v>414.62</v>
      </c>
      <c r="H124" s="11">
        <v>387.5</v>
      </c>
      <c r="I124" s="103">
        <v>406.87</v>
      </c>
      <c r="J124" s="273">
        <f>AVERAGEA(G124:I124)</f>
        <v>402.99666666666667</v>
      </c>
      <c r="K124" s="274"/>
      <c r="L124" s="167">
        <f>PRODUCT(F124,J124)</f>
        <v>805.99333333333334</v>
      </c>
      <c r="N124" s="168">
        <f>PRODUCT(E124,L124)</f>
        <v>805.99333333333334</v>
      </c>
      <c r="P124" s="132">
        <f t="shared" si="1"/>
        <v>0</v>
      </c>
    </row>
    <row r="125" spans="1:16" ht="15.75" thickBot="1" x14ac:dyDescent="0.3">
      <c r="A125" s="211" t="s">
        <v>16</v>
      </c>
      <c r="B125" s="212"/>
      <c r="C125" s="212"/>
      <c r="D125" s="212"/>
      <c r="E125" s="212"/>
      <c r="F125" s="212"/>
      <c r="G125" s="212"/>
      <c r="H125" s="212"/>
      <c r="I125" s="212"/>
      <c r="J125" s="212"/>
      <c r="K125" s="213"/>
      <c r="L125" s="173">
        <f>SUM(L123:L124)</f>
        <v>2014.9933333333333</v>
      </c>
      <c r="N125" s="130">
        <f>SUM(N123:N124)</f>
        <v>2014.9933333333333</v>
      </c>
      <c r="P125" s="132">
        <f t="shared" si="1"/>
        <v>0</v>
      </c>
    </row>
    <row r="126" spans="1:16" ht="117" customHeight="1" thickBot="1" x14ac:dyDescent="0.3">
      <c r="A126" s="11">
        <v>34</v>
      </c>
      <c r="B126" s="146" t="s">
        <v>167</v>
      </c>
      <c r="C126" s="146" t="s">
        <v>92</v>
      </c>
      <c r="D126" s="1" t="s">
        <v>22</v>
      </c>
      <c r="E126" s="1" t="s">
        <v>51</v>
      </c>
      <c r="F126" s="60">
        <v>2</v>
      </c>
      <c r="G126" s="1">
        <v>208.06</v>
      </c>
      <c r="H126" s="1">
        <v>194.45</v>
      </c>
      <c r="I126" s="1">
        <v>204.17</v>
      </c>
      <c r="J126" s="269">
        <v>202.23</v>
      </c>
      <c r="K126" s="270"/>
      <c r="L126" s="131">
        <f>PRODUCT(F126,J126)</f>
        <v>404.46</v>
      </c>
      <c r="N126" s="90">
        <f>PRODUCT(E126,L126)</f>
        <v>404.46</v>
      </c>
      <c r="P126" s="132">
        <f t="shared" si="1"/>
        <v>0</v>
      </c>
    </row>
    <row r="127" spans="1:16" x14ac:dyDescent="0.25">
      <c r="A127" s="188" t="s">
        <v>16</v>
      </c>
      <c r="B127" s="189"/>
      <c r="C127" s="189"/>
      <c r="D127" s="189"/>
      <c r="E127" s="189"/>
      <c r="F127" s="189"/>
      <c r="G127" s="189"/>
      <c r="H127" s="189"/>
      <c r="I127" s="189"/>
      <c r="J127" s="189"/>
      <c r="K127" s="190"/>
      <c r="L127" s="194">
        <f>L126</f>
        <v>404.46</v>
      </c>
      <c r="N127" s="194">
        <f>N126</f>
        <v>404.46</v>
      </c>
      <c r="P127" s="132">
        <f t="shared" si="1"/>
        <v>0</v>
      </c>
    </row>
    <row r="128" spans="1:16" ht="15.75" thickBot="1" x14ac:dyDescent="0.3">
      <c r="A128" s="191"/>
      <c r="B128" s="192"/>
      <c r="C128" s="192"/>
      <c r="D128" s="192"/>
      <c r="E128" s="192"/>
      <c r="F128" s="192"/>
      <c r="G128" s="192"/>
      <c r="H128" s="192"/>
      <c r="I128" s="192"/>
      <c r="J128" s="192"/>
      <c r="K128" s="193"/>
      <c r="L128" s="247"/>
      <c r="N128" s="247"/>
      <c r="P128" s="132">
        <f t="shared" si="1"/>
        <v>0</v>
      </c>
    </row>
    <row r="129" spans="1:16" ht="26.25" thickBot="1" x14ac:dyDescent="0.3">
      <c r="A129" s="201">
        <v>35</v>
      </c>
      <c r="B129" s="217" t="s">
        <v>93</v>
      </c>
      <c r="C129" s="217" t="s">
        <v>94</v>
      </c>
      <c r="D129" s="102" t="s">
        <v>20</v>
      </c>
      <c r="E129" s="100" t="s">
        <v>25</v>
      </c>
      <c r="F129" s="63">
        <v>30</v>
      </c>
      <c r="G129" s="103">
        <v>7.12</v>
      </c>
      <c r="H129" s="11">
        <v>6.66</v>
      </c>
      <c r="I129" s="103">
        <v>6.99</v>
      </c>
      <c r="J129" s="254">
        <v>6.92</v>
      </c>
      <c r="K129" s="255"/>
      <c r="L129" s="18">
        <f>PRODUCT(F129,J129)</f>
        <v>207.6</v>
      </c>
      <c r="N129" s="61">
        <f>PRODUCT(E129,L129)</f>
        <v>207.6</v>
      </c>
      <c r="P129" s="132">
        <f t="shared" si="1"/>
        <v>0</v>
      </c>
    </row>
    <row r="130" spans="1:16" ht="15.75" thickBot="1" x14ac:dyDescent="0.3">
      <c r="A130" s="202"/>
      <c r="B130" s="248"/>
      <c r="C130" s="248"/>
      <c r="D130" s="102" t="s">
        <v>21</v>
      </c>
      <c r="E130" s="100" t="s">
        <v>25</v>
      </c>
      <c r="F130" s="160">
        <v>10</v>
      </c>
      <c r="G130" s="103">
        <v>7.12</v>
      </c>
      <c r="H130" s="11">
        <v>6.66</v>
      </c>
      <c r="I130" s="103">
        <v>6.99</v>
      </c>
      <c r="J130" s="254">
        <v>6.92</v>
      </c>
      <c r="K130" s="255"/>
      <c r="L130" s="18">
        <f>PRODUCT(F130,J130)</f>
        <v>69.2</v>
      </c>
      <c r="N130" s="74">
        <f>PRODUCT(E130,L130)</f>
        <v>69.2</v>
      </c>
      <c r="P130" s="132">
        <f t="shared" si="1"/>
        <v>0</v>
      </c>
    </row>
    <row r="131" spans="1:16" ht="15.75" thickBot="1" x14ac:dyDescent="0.3">
      <c r="A131" s="203"/>
      <c r="B131" s="218"/>
      <c r="C131" s="218"/>
      <c r="D131" s="1" t="s">
        <v>22</v>
      </c>
      <c r="E131" s="11" t="s">
        <v>25</v>
      </c>
      <c r="F131" s="60">
        <v>15</v>
      </c>
      <c r="G131" s="103">
        <v>7.12</v>
      </c>
      <c r="H131" s="11">
        <v>6.66</v>
      </c>
      <c r="I131" s="103">
        <v>6.99</v>
      </c>
      <c r="J131" s="254">
        <v>6.92</v>
      </c>
      <c r="K131" s="255"/>
      <c r="L131" s="18">
        <f>PRODUCT(F131,J131)</f>
        <v>103.8</v>
      </c>
      <c r="N131" s="88">
        <f>PRODUCT(E131,L131)</f>
        <v>103.8</v>
      </c>
      <c r="P131" s="132">
        <f t="shared" si="1"/>
        <v>0</v>
      </c>
    </row>
    <row r="132" spans="1:16" x14ac:dyDescent="0.25">
      <c r="A132" s="188" t="s">
        <v>16</v>
      </c>
      <c r="B132" s="189"/>
      <c r="C132" s="189"/>
      <c r="D132" s="189"/>
      <c r="E132" s="189"/>
      <c r="F132" s="189"/>
      <c r="G132" s="189"/>
      <c r="H132" s="189"/>
      <c r="I132" s="189"/>
      <c r="J132" s="189"/>
      <c r="K132" s="190"/>
      <c r="L132" s="194">
        <f>SUM(L129:L131)</f>
        <v>380.6</v>
      </c>
      <c r="N132" s="194">
        <f>SUM(N129:N131)</f>
        <v>380.6</v>
      </c>
      <c r="P132" s="132">
        <f t="shared" si="1"/>
        <v>0</v>
      </c>
    </row>
    <row r="133" spans="1:16" ht="15.75" thickBot="1" x14ac:dyDescent="0.3">
      <c r="A133" s="191"/>
      <c r="B133" s="192"/>
      <c r="C133" s="192"/>
      <c r="D133" s="192"/>
      <c r="E133" s="192"/>
      <c r="F133" s="192"/>
      <c r="G133" s="192"/>
      <c r="H133" s="192"/>
      <c r="I133" s="192"/>
      <c r="J133" s="192"/>
      <c r="K133" s="193"/>
      <c r="L133" s="247"/>
      <c r="N133" s="247"/>
      <c r="P133" s="132">
        <f t="shared" si="1"/>
        <v>0</v>
      </c>
    </row>
    <row r="134" spans="1:16" ht="84.75" thickBot="1" x14ac:dyDescent="0.3">
      <c r="A134" s="95">
        <v>36</v>
      </c>
      <c r="B134" s="106" t="s">
        <v>177</v>
      </c>
      <c r="C134" s="144" t="s">
        <v>96</v>
      </c>
      <c r="D134" s="102" t="s">
        <v>20</v>
      </c>
      <c r="E134" s="11" t="s">
        <v>13</v>
      </c>
      <c r="F134" s="60">
        <v>5</v>
      </c>
      <c r="G134" s="1">
        <v>110.57</v>
      </c>
      <c r="H134" s="1">
        <v>103.33</v>
      </c>
      <c r="I134" s="1">
        <v>108.5</v>
      </c>
      <c r="J134" s="269">
        <v>107.47</v>
      </c>
      <c r="K134" s="270"/>
      <c r="L134" s="167">
        <f>PRODUCT(F134,J134)</f>
        <v>537.35</v>
      </c>
      <c r="N134" s="169">
        <f>PRODUCT(E134,L134)</f>
        <v>537.35</v>
      </c>
      <c r="P134" s="132">
        <f t="shared" ref="P134:P197" si="2">L134-N134</f>
        <v>0</v>
      </c>
    </row>
    <row r="135" spans="1:16" x14ac:dyDescent="0.25">
      <c r="A135" s="188" t="s">
        <v>16</v>
      </c>
      <c r="B135" s="189"/>
      <c r="C135" s="189"/>
      <c r="D135" s="189"/>
      <c r="E135" s="189"/>
      <c r="F135" s="189"/>
      <c r="G135" s="189"/>
      <c r="H135" s="189"/>
      <c r="I135" s="189"/>
      <c r="J135" s="189"/>
      <c r="K135" s="190"/>
      <c r="L135" s="194">
        <f>SUM(L134)</f>
        <v>537.35</v>
      </c>
      <c r="N135" s="194">
        <f>SUM(N134)</f>
        <v>537.35</v>
      </c>
      <c r="P135" s="132">
        <f t="shared" si="2"/>
        <v>0</v>
      </c>
    </row>
    <row r="136" spans="1:16" ht="15.75" thickBot="1" x14ac:dyDescent="0.3">
      <c r="A136" s="191"/>
      <c r="B136" s="192"/>
      <c r="C136" s="192"/>
      <c r="D136" s="192"/>
      <c r="E136" s="192"/>
      <c r="F136" s="192"/>
      <c r="G136" s="192"/>
      <c r="H136" s="192"/>
      <c r="I136" s="192"/>
      <c r="J136" s="192"/>
      <c r="K136" s="193"/>
      <c r="L136" s="247"/>
      <c r="N136" s="247"/>
      <c r="P136" s="132">
        <f t="shared" si="2"/>
        <v>0</v>
      </c>
    </row>
    <row r="137" spans="1:16" ht="148.5" customHeight="1" thickBot="1" x14ac:dyDescent="0.3">
      <c r="A137" s="11">
        <v>37</v>
      </c>
      <c r="B137" s="6" t="s">
        <v>167</v>
      </c>
      <c r="C137" s="6" t="s">
        <v>98</v>
      </c>
      <c r="D137" s="1" t="s">
        <v>22</v>
      </c>
      <c r="E137" s="1" t="s">
        <v>51</v>
      </c>
      <c r="F137" s="60">
        <v>1</v>
      </c>
      <c r="G137" s="1">
        <v>302.24</v>
      </c>
      <c r="H137" s="1">
        <v>282.47000000000003</v>
      </c>
      <c r="I137" s="1">
        <v>296.58999999999997</v>
      </c>
      <c r="J137" s="269">
        <v>293.77</v>
      </c>
      <c r="K137" s="270"/>
      <c r="L137" s="131">
        <f>PRODUCT(F137,J137)</f>
        <v>293.77</v>
      </c>
      <c r="N137" s="90">
        <f>PRODUCT(E137,L137)</f>
        <v>293.77</v>
      </c>
      <c r="P137" s="132">
        <f t="shared" si="2"/>
        <v>0</v>
      </c>
    </row>
    <row r="138" spans="1:16" x14ac:dyDescent="0.25">
      <c r="A138" s="188" t="s">
        <v>16</v>
      </c>
      <c r="B138" s="189"/>
      <c r="C138" s="189"/>
      <c r="D138" s="189"/>
      <c r="E138" s="189"/>
      <c r="F138" s="189"/>
      <c r="G138" s="189"/>
      <c r="H138" s="189"/>
      <c r="I138" s="189"/>
      <c r="J138" s="189"/>
      <c r="K138" s="190"/>
      <c r="L138" s="194">
        <f>SUM(L137)</f>
        <v>293.77</v>
      </c>
      <c r="N138" s="194">
        <f>SUM(N137)</f>
        <v>293.77</v>
      </c>
      <c r="P138" s="132">
        <f t="shared" si="2"/>
        <v>0</v>
      </c>
    </row>
    <row r="139" spans="1:16" ht="15.75" thickBot="1" x14ac:dyDescent="0.3">
      <c r="A139" s="191"/>
      <c r="B139" s="192"/>
      <c r="C139" s="192"/>
      <c r="D139" s="192"/>
      <c r="E139" s="192"/>
      <c r="F139" s="192"/>
      <c r="G139" s="192"/>
      <c r="H139" s="192"/>
      <c r="I139" s="192"/>
      <c r="J139" s="192"/>
      <c r="K139" s="193"/>
      <c r="L139" s="247"/>
      <c r="N139" s="247"/>
      <c r="P139" s="132">
        <f t="shared" si="2"/>
        <v>0</v>
      </c>
    </row>
    <row r="140" spans="1:16" ht="108.75" thickBot="1" x14ac:dyDescent="0.3">
      <c r="A140" s="95">
        <v>38</v>
      </c>
      <c r="B140" s="106" t="s">
        <v>178</v>
      </c>
      <c r="C140" s="106" t="s">
        <v>100</v>
      </c>
      <c r="D140" s="50" t="s">
        <v>20</v>
      </c>
      <c r="E140" s="100" t="s">
        <v>13</v>
      </c>
      <c r="F140" s="63">
        <v>5</v>
      </c>
      <c r="G140" s="103">
        <v>38.659999999999997</v>
      </c>
      <c r="H140" s="11">
        <v>36.130000000000003</v>
      </c>
      <c r="I140" s="103">
        <v>37.93</v>
      </c>
      <c r="J140" s="254">
        <v>37.57</v>
      </c>
      <c r="K140" s="255"/>
      <c r="L140" s="167">
        <f>PRODUCT(F140,J140)</f>
        <v>187.85</v>
      </c>
      <c r="M140" s="170"/>
      <c r="N140" s="169">
        <f>PRODUCT(E140,L140)</f>
        <v>187.85</v>
      </c>
      <c r="P140" s="132">
        <f t="shared" si="2"/>
        <v>0</v>
      </c>
    </row>
    <row r="141" spans="1:16" x14ac:dyDescent="0.25">
      <c r="A141" s="188" t="s">
        <v>16</v>
      </c>
      <c r="B141" s="189"/>
      <c r="C141" s="189"/>
      <c r="D141" s="189"/>
      <c r="E141" s="189"/>
      <c r="F141" s="189"/>
      <c r="G141" s="189"/>
      <c r="H141" s="189"/>
      <c r="I141" s="189"/>
      <c r="J141" s="189"/>
      <c r="K141" s="190"/>
      <c r="L141" s="194">
        <f>SUM(L140)</f>
        <v>187.85</v>
      </c>
      <c r="N141" s="194">
        <f>SUM(N140)</f>
        <v>187.85</v>
      </c>
      <c r="P141" s="132">
        <f t="shared" si="2"/>
        <v>0</v>
      </c>
    </row>
    <row r="142" spans="1:16" ht="15.75" thickBot="1" x14ac:dyDescent="0.3">
      <c r="A142" s="191"/>
      <c r="B142" s="192"/>
      <c r="C142" s="192"/>
      <c r="D142" s="192"/>
      <c r="E142" s="192"/>
      <c r="F142" s="192"/>
      <c r="G142" s="192"/>
      <c r="H142" s="192"/>
      <c r="I142" s="192"/>
      <c r="J142" s="192"/>
      <c r="K142" s="193"/>
      <c r="L142" s="247"/>
      <c r="N142" s="247"/>
      <c r="P142" s="132">
        <f t="shared" si="2"/>
        <v>0</v>
      </c>
    </row>
    <row r="143" spans="1:16" ht="15.75" thickBot="1" x14ac:dyDescent="0.3">
      <c r="A143" s="201">
        <v>39</v>
      </c>
      <c r="B143" s="217" t="s">
        <v>101</v>
      </c>
      <c r="C143" s="217" t="s">
        <v>102</v>
      </c>
      <c r="D143" s="196"/>
      <c r="E143" s="197"/>
      <c r="F143" s="197"/>
      <c r="G143" s="197"/>
      <c r="H143" s="197"/>
      <c r="I143" s="197"/>
      <c r="J143" s="197"/>
      <c r="K143" s="197"/>
      <c r="L143" s="198"/>
      <c r="P143" s="132">
        <f t="shared" si="2"/>
        <v>0</v>
      </c>
    </row>
    <row r="144" spans="1:16" ht="127.5" customHeight="1" thickBot="1" x14ac:dyDescent="0.3">
      <c r="A144" s="202"/>
      <c r="B144" s="248"/>
      <c r="C144" s="248"/>
      <c r="D144" s="102" t="s">
        <v>21</v>
      </c>
      <c r="E144" s="96" t="s">
        <v>13</v>
      </c>
      <c r="F144" s="160">
        <v>1</v>
      </c>
      <c r="G144" s="103">
        <v>1011.58</v>
      </c>
      <c r="H144" s="11">
        <v>945.4</v>
      </c>
      <c r="I144" s="103">
        <v>992.67</v>
      </c>
      <c r="J144" s="254">
        <v>983.22</v>
      </c>
      <c r="K144" s="255"/>
      <c r="L144" s="167">
        <f>PRODUCT(F144,J144)</f>
        <v>983.22</v>
      </c>
      <c r="M144" s="170"/>
      <c r="N144" s="168">
        <f>PRODUCT(E144,L144)</f>
        <v>983.22</v>
      </c>
      <c r="P144" s="132">
        <f t="shared" si="2"/>
        <v>0</v>
      </c>
    </row>
    <row r="145" spans="1:16" x14ac:dyDescent="0.25">
      <c r="A145" s="188" t="s">
        <v>16</v>
      </c>
      <c r="B145" s="189"/>
      <c r="C145" s="189"/>
      <c r="D145" s="189"/>
      <c r="E145" s="189"/>
      <c r="F145" s="189"/>
      <c r="G145" s="189"/>
      <c r="H145" s="189"/>
      <c r="I145" s="189"/>
      <c r="J145" s="189"/>
      <c r="K145" s="190"/>
      <c r="L145" s="194">
        <f>SUM(L143:L144)</f>
        <v>983.22</v>
      </c>
      <c r="N145" s="194">
        <f>SUM(N143:N144)</f>
        <v>983.22</v>
      </c>
      <c r="P145" s="132">
        <f t="shared" si="2"/>
        <v>0</v>
      </c>
    </row>
    <row r="146" spans="1:16" ht="15.75" thickBot="1" x14ac:dyDescent="0.3">
      <c r="A146" s="191"/>
      <c r="B146" s="192"/>
      <c r="C146" s="192"/>
      <c r="D146" s="192"/>
      <c r="E146" s="192"/>
      <c r="F146" s="192"/>
      <c r="G146" s="192"/>
      <c r="H146" s="192"/>
      <c r="I146" s="192"/>
      <c r="J146" s="192"/>
      <c r="K146" s="193"/>
      <c r="L146" s="247"/>
      <c r="N146" s="247"/>
      <c r="P146" s="132">
        <f t="shared" si="2"/>
        <v>0</v>
      </c>
    </row>
    <row r="147" spans="1:16" ht="123.75" customHeight="1" thickBot="1" x14ac:dyDescent="0.3">
      <c r="A147" s="95">
        <v>40</v>
      </c>
      <c r="B147" s="106" t="s">
        <v>167</v>
      </c>
      <c r="C147" s="106" t="s">
        <v>104</v>
      </c>
      <c r="D147" s="102" t="s">
        <v>22</v>
      </c>
      <c r="E147" s="100" t="s">
        <v>51</v>
      </c>
      <c r="F147" s="63">
        <v>1</v>
      </c>
      <c r="G147" s="103">
        <v>391.05</v>
      </c>
      <c r="H147" s="11">
        <v>365.47</v>
      </c>
      <c r="I147" s="103">
        <v>383.74</v>
      </c>
      <c r="J147" s="254">
        <v>380.09</v>
      </c>
      <c r="K147" s="255"/>
      <c r="L147" s="167">
        <f>PRODUCT(F147,J147)</f>
        <v>380.09</v>
      </c>
      <c r="M147" s="170"/>
      <c r="N147" s="171">
        <f>PRODUCT(E147,L147)</f>
        <v>380.09</v>
      </c>
      <c r="P147" s="132">
        <f t="shared" si="2"/>
        <v>0</v>
      </c>
    </row>
    <row r="148" spans="1:16" x14ac:dyDescent="0.25">
      <c r="A148" s="188" t="s">
        <v>16</v>
      </c>
      <c r="B148" s="189"/>
      <c r="C148" s="189"/>
      <c r="D148" s="189"/>
      <c r="E148" s="189"/>
      <c r="F148" s="189"/>
      <c r="G148" s="189"/>
      <c r="H148" s="189"/>
      <c r="I148" s="189"/>
      <c r="J148" s="189"/>
      <c r="K148" s="190"/>
      <c r="L148" s="194">
        <f>SUM(L147)</f>
        <v>380.09</v>
      </c>
      <c r="N148" s="194">
        <f>SUM(N147)</f>
        <v>380.09</v>
      </c>
      <c r="P148" s="132">
        <f t="shared" si="2"/>
        <v>0</v>
      </c>
    </row>
    <row r="149" spans="1:16" ht="15.75" thickBot="1" x14ac:dyDescent="0.3">
      <c r="A149" s="191"/>
      <c r="B149" s="192"/>
      <c r="C149" s="192"/>
      <c r="D149" s="192"/>
      <c r="E149" s="192"/>
      <c r="F149" s="192"/>
      <c r="G149" s="192"/>
      <c r="H149" s="192"/>
      <c r="I149" s="192"/>
      <c r="J149" s="192"/>
      <c r="K149" s="193"/>
      <c r="L149" s="247"/>
      <c r="N149" s="247"/>
      <c r="P149" s="132">
        <f t="shared" si="2"/>
        <v>0</v>
      </c>
    </row>
    <row r="150" spans="1:16" ht="36.75" thickBot="1" x14ac:dyDescent="0.3">
      <c r="A150" s="95">
        <v>41</v>
      </c>
      <c r="B150" s="106" t="s">
        <v>105</v>
      </c>
      <c r="C150" s="106" t="s">
        <v>106</v>
      </c>
      <c r="D150" s="50" t="s">
        <v>20</v>
      </c>
      <c r="E150" s="100" t="s">
        <v>51</v>
      </c>
      <c r="F150" s="63">
        <v>5</v>
      </c>
      <c r="G150" s="103">
        <v>148.57</v>
      </c>
      <c r="H150" s="11">
        <v>138.85</v>
      </c>
      <c r="I150" s="103">
        <v>145.80000000000001</v>
      </c>
      <c r="J150" s="254">
        <v>144.41</v>
      </c>
      <c r="K150" s="255"/>
      <c r="L150" s="167">
        <f>PRODUCT(F150,J150)</f>
        <v>722.05</v>
      </c>
      <c r="M150" s="170"/>
      <c r="N150" s="169">
        <f>PRODUCT(E150,L150)</f>
        <v>722.05</v>
      </c>
      <c r="P150" s="132">
        <f t="shared" si="2"/>
        <v>0</v>
      </c>
    </row>
    <row r="151" spans="1:16" x14ac:dyDescent="0.25">
      <c r="A151" s="188" t="s">
        <v>16</v>
      </c>
      <c r="B151" s="189"/>
      <c r="C151" s="189"/>
      <c r="D151" s="189"/>
      <c r="E151" s="189"/>
      <c r="F151" s="189"/>
      <c r="G151" s="189"/>
      <c r="H151" s="189"/>
      <c r="I151" s="189"/>
      <c r="J151" s="189"/>
      <c r="K151" s="190"/>
      <c r="L151" s="194">
        <f>SUM(L150)</f>
        <v>722.05</v>
      </c>
      <c r="N151" s="194">
        <f>SUM(N150)</f>
        <v>722.05</v>
      </c>
      <c r="P151" s="132">
        <f t="shared" si="2"/>
        <v>0</v>
      </c>
    </row>
    <row r="152" spans="1:16" ht="15.75" thickBot="1" x14ac:dyDescent="0.3">
      <c r="A152" s="191"/>
      <c r="B152" s="192"/>
      <c r="C152" s="192"/>
      <c r="D152" s="192"/>
      <c r="E152" s="192"/>
      <c r="F152" s="192"/>
      <c r="G152" s="192"/>
      <c r="H152" s="192"/>
      <c r="I152" s="192"/>
      <c r="J152" s="192"/>
      <c r="K152" s="193"/>
      <c r="L152" s="247"/>
      <c r="N152" s="247"/>
      <c r="P152" s="132">
        <f t="shared" si="2"/>
        <v>0</v>
      </c>
    </row>
    <row r="153" spans="1:16" ht="26.25" thickBot="1" x14ac:dyDescent="0.3">
      <c r="A153" s="201">
        <v>42</v>
      </c>
      <c r="B153" s="217" t="s">
        <v>107</v>
      </c>
      <c r="C153" s="217" t="s">
        <v>108</v>
      </c>
      <c r="D153" s="102" t="s">
        <v>20</v>
      </c>
      <c r="E153" s="100" t="s">
        <v>13</v>
      </c>
      <c r="F153" s="63">
        <v>220</v>
      </c>
      <c r="G153" s="103">
        <v>9.19</v>
      </c>
      <c r="H153" s="11">
        <v>8.59</v>
      </c>
      <c r="I153" s="103">
        <v>6.49</v>
      </c>
      <c r="J153" s="196">
        <v>8.09</v>
      </c>
      <c r="K153" s="198"/>
      <c r="L153" s="18">
        <f>PRODUCT(F153,J153)</f>
        <v>1779.8</v>
      </c>
      <c r="N153" s="61">
        <f>PRODUCT(E153,L153)</f>
        <v>1779.8</v>
      </c>
      <c r="P153" s="132">
        <f t="shared" si="2"/>
        <v>0</v>
      </c>
    </row>
    <row r="154" spans="1:16" ht="15.75" thickBot="1" x14ac:dyDescent="0.3">
      <c r="A154" s="202"/>
      <c r="B154" s="248"/>
      <c r="C154" s="248"/>
      <c r="D154" s="102" t="s">
        <v>21</v>
      </c>
      <c r="E154" s="100" t="s">
        <v>13</v>
      </c>
      <c r="F154" s="160">
        <v>300</v>
      </c>
      <c r="G154" s="103">
        <v>9.19</v>
      </c>
      <c r="H154" s="11">
        <v>8.59</v>
      </c>
      <c r="I154" s="103">
        <v>6.49</v>
      </c>
      <c r="J154" s="196">
        <v>8.09</v>
      </c>
      <c r="K154" s="198"/>
      <c r="L154" s="18">
        <f>PRODUCT(F154,J154)</f>
        <v>2427</v>
      </c>
      <c r="N154" s="74">
        <f>PRODUCT(E154,L154)</f>
        <v>2427</v>
      </c>
      <c r="P154" s="132">
        <f t="shared" si="2"/>
        <v>0</v>
      </c>
    </row>
    <row r="155" spans="1:16" ht="56.25" customHeight="1" thickBot="1" x14ac:dyDescent="0.3">
      <c r="A155" s="203"/>
      <c r="B155" s="218"/>
      <c r="C155" s="218"/>
      <c r="D155" s="1" t="s">
        <v>22</v>
      </c>
      <c r="E155" s="100" t="s">
        <v>13</v>
      </c>
      <c r="F155" s="162">
        <v>100</v>
      </c>
      <c r="G155" s="103">
        <v>9.19</v>
      </c>
      <c r="H155" s="11">
        <v>8.59</v>
      </c>
      <c r="I155" s="103">
        <v>6.49</v>
      </c>
      <c r="J155" s="196">
        <v>8.09</v>
      </c>
      <c r="K155" s="198"/>
      <c r="L155" s="18">
        <f>PRODUCT(F155,J155)</f>
        <v>809</v>
      </c>
      <c r="N155" s="88">
        <f>PRODUCT(E155,L155)</f>
        <v>809</v>
      </c>
      <c r="P155" s="132">
        <f t="shared" si="2"/>
        <v>0</v>
      </c>
    </row>
    <row r="156" spans="1:16" x14ac:dyDescent="0.25">
      <c r="A156" s="188" t="s">
        <v>16</v>
      </c>
      <c r="B156" s="189"/>
      <c r="C156" s="189"/>
      <c r="D156" s="189"/>
      <c r="E156" s="189"/>
      <c r="F156" s="189"/>
      <c r="G156" s="189"/>
      <c r="H156" s="189"/>
      <c r="I156" s="189"/>
      <c r="J156" s="189"/>
      <c r="K156" s="190"/>
      <c r="L156" s="194">
        <f>SUM(L153:L155)</f>
        <v>5015.8</v>
      </c>
      <c r="N156" s="194">
        <f>SUM(N153:N155)</f>
        <v>5015.8</v>
      </c>
      <c r="P156" s="132">
        <f t="shared" si="2"/>
        <v>0</v>
      </c>
    </row>
    <row r="157" spans="1:16" ht="15.75" thickBot="1" x14ac:dyDescent="0.3">
      <c r="A157" s="191"/>
      <c r="B157" s="192"/>
      <c r="C157" s="192"/>
      <c r="D157" s="192"/>
      <c r="E157" s="192"/>
      <c r="F157" s="192"/>
      <c r="G157" s="192"/>
      <c r="H157" s="192"/>
      <c r="I157" s="192"/>
      <c r="J157" s="192"/>
      <c r="K157" s="193"/>
      <c r="L157" s="247"/>
      <c r="N157" s="247"/>
      <c r="P157" s="132">
        <f t="shared" si="2"/>
        <v>0</v>
      </c>
    </row>
    <row r="158" spans="1:16" ht="55.5" customHeight="1" thickBot="1" x14ac:dyDescent="0.3">
      <c r="A158" s="96">
        <v>43</v>
      </c>
      <c r="B158" s="107" t="s">
        <v>190</v>
      </c>
      <c r="C158" s="107" t="s">
        <v>191</v>
      </c>
      <c r="D158" s="1" t="s">
        <v>20</v>
      </c>
      <c r="E158" s="1" t="s">
        <v>25</v>
      </c>
      <c r="F158" s="60">
        <v>1</v>
      </c>
      <c r="G158" s="1">
        <v>405.42</v>
      </c>
      <c r="H158" s="1">
        <v>378.9</v>
      </c>
      <c r="I158" s="1">
        <v>397.85</v>
      </c>
      <c r="J158" s="269">
        <v>394.06</v>
      </c>
      <c r="K158" s="270"/>
      <c r="L158" s="18">
        <f>PRODUCT(F158,J158)</f>
        <v>394.06</v>
      </c>
      <c r="N158" s="61">
        <f>PRODUCT(E158,L158)</f>
        <v>394.06</v>
      </c>
      <c r="P158" s="132">
        <f t="shared" si="2"/>
        <v>0</v>
      </c>
    </row>
    <row r="159" spans="1:16" x14ac:dyDescent="0.25">
      <c r="A159" s="188" t="s">
        <v>16</v>
      </c>
      <c r="B159" s="189"/>
      <c r="C159" s="189"/>
      <c r="D159" s="189"/>
      <c r="E159" s="189"/>
      <c r="F159" s="189"/>
      <c r="G159" s="189"/>
      <c r="H159" s="189"/>
      <c r="I159" s="189"/>
      <c r="J159" s="189"/>
      <c r="K159" s="190"/>
      <c r="L159" s="194">
        <f>SUM(L158)</f>
        <v>394.06</v>
      </c>
      <c r="N159" s="194">
        <f>SUM(N158)</f>
        <v>394.06</v>
      </c>
      <c r="P159" s="132">
        <f t="shared" si="2"/>
        <v>0</v>
      </c>
    </row>
    <row r="160" spans="1:16" ht="15.75" thickBot="1" x14ac:dyDescent="0.3">
      <c r="A160" s="191"/>
      <c r="B160" s="192"/>
      <c r="C160" s="192"/>
      <c r="D160" s="192"/>
      <c r="E160" s="192"/>
      <c r="F160" s="192"/>
      <c r="G160" s="192"/>
      <c r="H160" s="192"/>
      <c r="I160" s="192"/>
      <c r="J160" s="192"/>
      <c r="K160" s="193"/>
      <c r="L160" s="247"/>
      <c r="N160" s="247"/>
      <c r="P160" s="132">
        <f t="shared" si="2"/>
        <v>0</v>
      </c>
    </row>
    <row r="161" spans="1:16" ht="26.25" thickBot="1" x14ac:dyDescent="0.3">
      <c r="A161" s="201">
        <v>44</v>
      </c>
      <c r="B161" s="217" t="s">
        <v>188</v>
      </c>
      <c r="C161" s="217" t="s">
        <v>192</v>
      </c>
      <c r="D161" s="102" t="s">
        <v>20</v>
      </c>
      <c r="E161" s="100" t="s">
        <v>51</v>
      </c>
      <c r="F161" s="63">
        <v>10</v>
      </c>
      <c r="G161" s="103">
        <v>51.17</v>
      </c>
      <c r="H161" s="11">
        <v>47.82</v>
      </c>
      <c r="I161" s="103">
        <v>50.21</v>
      </c>
      <c r="J161" s="254">
        <v>49.73</v>
      </c>
      <c r="K161" s="255"/>
      <c r="L161" s="18">
        <f>PRODUCT(F161,J161)</f>
        <v>497.29999999999995</v>
      </c>
      <c r="N161" s="61">
        <f>PRODUCT(E161,L161)</f>
        <v>497.29999999999995</v>
      </c>
      <c r="P161" s="132">
        <f t="shared" si="2"/>
        <v>0</v>
      </c>
    </row>
    <row r="162" spans="1:16" ht="15.75" thickBot="1" x14ac:dyDescent="0.3">
      <c r="A162" s="202"/>
      <c r="B162" s="248"/>
      <c r="C162" s="248"/>
      <c r="D162" s="102" t="s">
        <v>21</v>
      </c>
      <c r="E162" s="100" t="s">
        <v>51</v>
      </c>
      <c r="F162" s="160">
        <v>15</v>
      </c>
      <c r="G162" s="103">
        <v>51.17</v>
      </c>
      <c r="H162" s="11">
        <v>47.82</v>
      </c>
      <c r="I162" s="103">
        <v>50.21</v>
      </c>
      <c r="J162" s="254">
        <v>49.73</v>
      </c>
      <c r="K162" s="255"/>
      <c r="L162" s="18">
        <f>PRODUCT(F162,J162)</f>
        <v>745.94999999999993</v>
      </c>
      <c r="N162" s="74">
        <f>PRODUCT(E162,L162)</f>
        <v>745.94999999999993</v>
      </c>
      <c r="P162" s="132">
        <f t="shared" si="2"/>
        <v>0</v>
      </c>
    </row>
    <row r="163" spans="1:16" ht="15.75" thickBot="1" x14ac:dyDescent="0.3">
      <c r="A163" s="203"/>
      <c r="B163" s="218"/>
      <c r="C163" s="218"/>
      <c r="D163" s="1" t="s">
        <v>22</v>
      </c>
      <c r="E163" s="100" t="s">
        <v>51</v>
      </c>
      <c r="F163" s="162">
        <v>10</v>
      </c>
      <c r="G163" s="103">
        <v>51.17</v>
      </c>
      <c r="H163" s="11">
        <v>47.82</v>
      </c>
      <c r="I163" s="103">
        <v>50.21</v>
      </c>
      <c r="J163" s="254">
        <v>49.73</v>
      </c>
      <c r="K163" s="255"/>
      <c r="L163" s="18">
        <f>PRODUCT(F163,J163)</f>
        <v>497.29999999999995</v>
      </c>
      <c r="N163" s="88">
        <f>PRODUCT(E163,L163)</f>
        <v>497.29999999999995</v>
      </c>
      <c r="P163" s="132">
        <f t="shared" si="2"/>
        <v>0</v>
      </c>
    </row>
    <row r="164" spans="1:16" x14ac:dyDescent="0.25">
      <c r="A164" s="188" t="s">
        <v>16</v>
      </c>
      <c r="B164" s="189"/>
      <c r="C164" s="189"/>
      <c r="D164" s="189"/>
      <c r="E164" s="189"/>
      <c r="F164" s="189"/>
      <c r="G164" s="189"/>
      <c r="H164" s="189"/>
      <c r="I164" s="189"/>
      <c r="J164" s="189"/>
      <c r="K164" s="190"/>
      <c r="L164" s="194">
        <f>SUM(L161:L163)</f>
        <v>1740.55</v>
      </c>
      <c r="N164" s="194">
        <f>SUM(N161:N163)</f>
        <v>1740.55</v>
      </c>
      <c r="P164" s="132">
        <f t="shared" si="2"/>
        <v>0</v>
      </c>
    </row>
    <row r="165" spans="1:16" ht="15.75" thickBot="1" x14ac:dyDescent="0.3">
      <c r="A165" s="191"/>
      <c r="B165" s="192"/>
      <c r="C165" s="192"/>
      <c r="D165" s="192"/>
      <c r="E165" s="192"/>
      <c r="F165" s="192"/>
      <c r="G165" s="192"/>
      <c r="H165" s="192"/>
      <c r="I165" s="192"/>
      <c r="J165" s="192"/>
      <c r="K165" s="193"/>
      <c r="L165" s="247"/>
      <c r="N165" s="247"/>
      <c r="P165" s="132">
        <f t="shared" si="2"/>
        <v>0</v>
      </c>
    </row>
    <row r="166" spans="1:16" ht="36.75" thickBot="1" x14ac:dyDescent="0.3">
      <c r="A166" s="96">
        <v>45</v>
      </c>
      <c r="B166" s="107" t="s">
        <v>113</v>
      </c>
      <c r="C166" s="107" t="s">
        <v>114</v>
      </c>
      <c r="D166" s="1" t="s">
        <v>20</v>
      </c>
      <c r="E166" s="1" t="s">
        <v>13</v>
      </c>
      <c r="F166" s="60">
        <v>5</v>
      </c>
      <c r="G166" s="1">
        <v>124.78</v>
      </c>
      <c r="H166" s="1">
        <v>116.61</v>
      </c>
      <c r="I166" s="1">
        <v>122.45</v>
      </c>
      <c r="J166" s="186">
        <v>121.28</v>
      </c>
      <c r="K166" s="187"/>
      <c r="L166" s="18">
        <f>PRODUCT(F166,J166)</f>
        <v>606.4</v>
      </c>
      <c r="N166" s="61">
        <f>PRODUCT(E166,L166)</f>
        <v>606.4</v>
      </c>
      <c r="P166" s="132">
        <f t="shared" si="2"/>
        <v>0</v>
      </c>
    </row>
    <row r="167" spans="1:16" x14ac:dyDescent="0.25">
      <c r="A167" s="188" t="s">
        <v>16</v>
      </c>
      <c r="B167" s="189"/>
      <c r="C167" s="189"/>
      <c r="D167" s="189"/>
      <c r="E167" s="189"/>
      <c r="F167" s="189"/>
      <c r="G167" s="189"/>
      <c r="H167" s="189"/>
      <c r="I167" s="189"/>
      <c r="J167" s="189"/>
      <c r="K167" s="190"/>
      <c r="L167" s="194">
        <f>SUM(L166)</f>
        <v>606.4</v>
      </c>
      <c r="N167" s="194">
        <f>SUM(N166)</f>
        <v>606.4</v>
      </c>
      <c r="P167" s="132">
        <f t="shared" si="2"/>
        <v>0</v>
      </c>
    </row>
    <row r="168" spans="1:16" ht="15.75" thickBot="1" x14ac:dyDescent="0.3">
      <c r="A168" s="191"/>
      <c r="B168" s="192"/>
      <c r="C168" s="192"/>
      <c r="D168" s="192"/>
      <c r="E168" s="192"/>
      <c r="F168" s="192"/>
      <c r="G168" s="192"/>
      <c r="H168" s="192"/>
      <c r="I168" s="192"/>
      <c r="J168" s="192"/>
      <c r="K168" s="193"/>
      <c r="L168" s="247"/>
      <c r="N168" s="247"/>
      <c r="P168" s="132">
        <f t="shared" si="2"/>
        <v>0</v>
      </c>
    </row>
    <row r="169" spans="1:16" ht="230.25" customHeight="1" thickBot="1" x14ac:dyDescent="0.3">
      <c r="A169" s="96">
        <v>46</v>
      </c>
      <c r="B169" s="107" t="s">
        <v>115</v>
      </c>
      <c r="C169" s="107" t="s">
        <v>116</v>
      </c>
      <c r="D169" s="1" t="s">
        <v>117</v>
      </c>
      <c r="E169" s="1" t="s">
        <v>13</v>
      </c>
      <c r="F169" s="60">
        <v>1</v>
      </c>
      <c r="G169" s="1">
        <v>1102.6099999999999</v>
      </c>
      <c r="H169" s="1">
        <v>1030.47</v>
      </c>
      <c r="I169" s="1">
        <v>1082</v>
      </c>
      <c r="J169" s="269">
        <v>1071.69</v>
      </c>
      <c r="K169" s="270"/>
      <c r="L169" s="18">
        <f>PRODUCT(F169,J169)</f>
        <v>1071.69</v>
      </c>
      <c r="N169" s="121">
        <f>PRODUCT(E169,L169)</f>
        <v>1071.69</v>
      </c>
      <c r="P169" s="132">
        <f t="shared" si="2"/>
        <v>0</v>
      </c>
    </row>
    <row r="170" spans="1:16" x14ac:dyDescent="0.25">
      <c r="A170" s="188" t="s">
        <v>16</v>
      </c>
      <c r="B170" s="189"/>
      <c r="C170" s="189"/>
      <c r="D170" s="189"/>
      <c r="E170" s="189"/>
      <c r="F170" s="189"/>
      <c r="G170" s="189"/>
      <c r="H170" s="189"/>
      <c r="I170" s="189"/>
      <c r="J170" s="189"/>
      <c r="K170" s="190"/>
      <c r="L170" s="194">
        <f>SUM(L169)</f>
        <v>1071.69</v>
      </c>
      <c r="N170" s="194">
        <f>SUM(N169)</f>
        <v>1071.69</v>
      </c>
      <c r="P170" s="132">
        <f t="shared" si="2"/>
        <v>0</v>
      </c>
    </row>
    <row r="171" spans="1:16" ht="15.75" thickBot="1" x14ac:dyDescent="0.3">
      <c r="A171" s="191"/>
      <c r="B171" s="192"/>
      <c r="C171" s="192"/>
      <c r="D171" s="192"/>
      <c r="E171" s="192"/>
      <c r="F171" s="192"/>
      <c r="G171" s="192"/>
      <c r="H171" s="192"/>
      <c r="I171" s="192"/>
      <c r="J171" s="192"/>
      <c r="K171" s="193"/>
      <c r="L171" s="247"/>
      <c r="N171" s="247"/>
      <c r="P171" s="132">
        <f t="shared" si="2"/>
        <v>0</v>
      </c>
    </row>
    <row r="172" spans="1:16" ht="26.25" thickBot="1" x14ac:dyDescent="0.3">
      <c r="A172" s="201">
        <v>47</v>
      </c>
      <c r="B172" s="217" t="s">
        <v>179</v>
      </c>
      <c r="C172" s="217" t="s">
        <v>119</v>
      </c>
      <c r="D172" s="102" t="s">
        <v>20</v>
      </c>
      <c r="E172" s="100" t="s">
        <v>13</v>
      </c>
      <c r="F172" s="63">
        <v>50</v>
      </c>
      <c r="G172" s="103">
        <v>6.83</v>
      </c>
      <c r="H172" s="11">
        <v>6.38</v>
      </c>
      <c r="I172" s="103">
        <v>6.7</v>
      </c>
      <c r="J172" s="254">
        <v>6.64</v>
      </c>
      <c r="K172" s="255"/>
      <c r="L172" s="18">
        <f>PRODUCT(F172,J172)</f>
        <v>332</v>
      </c>
      <c r="N172" s="61">
        <f>PRODUCT(E172,L172)</f>
        <v>332</v>
      </c>
      <c r="P172" s="132">
        <f t="shared" si="2"/>
        <v>0</v>
      </c>
    </row>
    <row r="173" spans="1:16" ht="15.75" thickBot="1" x14ac:dyDescent="0.3">
      <c r="A173" s="202"/>
      <c r="B173" s="248"/>
      <c r="C173" s="248"/>
      <c r="D173" s="102" t="s">
        <v>21</v>
      </c>
      <c r="E173" s="100" t="s">
        <v>13</v>
      </c>
      <c r="F173" s="160">
        <v>100</v>
      </c>
      <c r="G173" s="103">
        <v>6.83</v>
      </c>
      <c r="H173" s="11">
        <v>6.38</v>
      </c>
      <c r="I173" s="103">
        <v>6.7</v>
      </c>
      <c r="J173" s="254">
        <v>6.64</v>
      </c>
      <c r="K173" s="255"/>
      <c r="L173" s="18">
        <f>PRODUCT(F173,J173)</f>
        <v>664</v>
      </c>
      <c r="N173" s="74">
        <f>PRODUCT(E173,L173)</f>
        <v>664</v>
      </c>
      <c r="P173" s="132">
        <f t="shared" si="2"/>
        <v>0</v>
      </c>
    </row>
    <row r="174" spans="1:16" ht="40.5" customHeight="1" thickBot="1" x14ac:dyDescent="0.3">
      <c r="A174" s="203"/>
      <c r="B174" s="218"/>
      <c r="C174" s="218"/>
      <c r="D174" s="1" t="s">
        <v>22</v>
      </c>
      <c r="E174" s="11" t="s">
        <v>13</v>
      </c>
      <c r="F174" s="60">
        <v>40</v>
      </c>
      <c r="G174" s="103">
        <v>6.83</v>
      </c>
      <c r="H174" s="11">
        <v>6.38</v>
      </c>
      <c r="I174" s="103">
        <v>6.7</v>
      </c>
      <c r="J174" s="254">
        <v>6.64</v>
      </c>
      <c r="K174" s="255"/>
      <c r="L174" s="18">
        <f>PRODUCT(F174,J174)</f>
        <v>265.59999999999997</v>
      </c>
      <c r="N174" s="88">
        <f>PRODUCT(E174,L174)</f>
        <v>265.59999999999997</v>
      </c>
      <c r="P174" s="132">
        <f t="shared" si="2"/>
        <v>0</v>
      </c>
    </row>
    <row r="175" spans="1:16" x14ac:dyDescent="0.25">
      <c r="A175" s="188" t="s">
        <v>16</v>
      </c>
      <c r="B175" s="189"/>
      <c r="C175" s="189"/>
      <c r="D175" s="189"/>
      <c r="E175" s="189"/>
      <c r="F175" s="189"/>
      <c r="G175" s="189"/>
      <c r="H175" s="189"/>
      <c r="I175" s="189"/>
      <c r="J175" s="189"/>
      <c r="K175" s="190"/>
      <c r="L175" s="194">
        <f>SUM(L172:L174)</f>
        <v>1261.5999999999999</v>
      </c>
      <c r="N175" s="194">
        <f>SUM(N172:N174)</f>
        <v>1261.5999999999999</v>
      </c>
      <c r="P175" s="132">
        <f t="shared" si="2"/>
        <v>0</v>
      </c>
    </row>
    <row r="176" spans="1:16" ht="15.75" thickBot="1" x14ac:dyDescent="0.3">
      <c r="A176" s="191"/>
      <c r="B176" s="192"/>
      <c r="C176" s="192"/>
      <c r="D176" s="192"/>
      <c r="E176" s="192"/>
      <c r="F176" s="192"/>
      <c r="G176" s="192"/>
      <c r="H176" s="192"/>
      <c r="I176" s="192"/>
      <c r="J176" s="192"/>
      <c r="K176" s="193"/>
      <c r="L176" s="247"/>
      <c r="N176" s="247"/>
      <c r="P176" s="132">
        <f t="shared" si="2"/>
        <v>0</v>
      </c>
    </row>
    <row r="177" spans="1:16" ht="26.25" thickBot="1" x14ac:dyDescent="0.3">
      <c r="A177" s="201">
        <v>48</v>
      </c>
      <c r="B177" s="217" t="s">
        <v>120</v>
      </c>
      <c r="C177" s="217" t="s">
        <v>157</v>
      </c>
      <c r="D177" s="102" t="s">
        <v>20</v>
      </c>
      <c r="E177" s="100" t="s">
        <v>13</v>
      </c>
      <c r="F177" s="63">
        <v>6</v>
      </c>
      <c r="G177" s="103">
        <v>164.59</v>
      </c>
      <c r="H177" s="11">
        <v>153.82</v>
      </c>
      <c r="I177" s="103">
        <v>161.51</v>
      </c>
      <c r="J177" s="254">
        <v>159.97</v>
      </c>
      <c r="K177" s="255"/>
      <c r="L177" s="18">
        <f>PRODUCT(F177,J177)</f>
        <v>959.81999999999994</v>
      </c>
      <c r="N177" s="61">
        <f>PRODUCT(E177,L177)</f>
        <v>959.81999999999994</v>
      </c>
      <c r="P177" s="132">
        <f t="shared" si="2"/>
        <v>0</v>
      </c>
    </row>
    <row r="178" spans="1:16" ht="15.75" thickBot="1" x14ac:dyDescent="0.3">
      <c r="A178" s="202"/>
      <c r="B178" s="248"/>
      <c r="C178" s="248"/>
      <c r="D178" s="102" t="s">
        <v>21</v>
      </c>
      <c r="E178" s="96" t="s">
        <v>13</v>
      </c>
      <c r="F178" s="160">
        <v>30</v>
      </c>
      <c r="G178" s="103">
        <v>164.59</v>
      </c>
      <c r="H178" s="11">
        <v>153.82</v>
      </c>
      <c r="I178" s="103">
        <v>161.51</v>
      </c>
      <c r="J178" s="254">
        <v>159.97</v>
      </c>
      <c r="K178" s="255"/>
      <c r="L178" s="18">
        <f>PRODUCT(F178,J178)</f>
        <v>4799.1000000000004</v>
      </c>
      <c r="N178" s="74">
        <f>PRODUCT(E178,L178)</f>
        <v>4799.1000000000004</v>
      </c>
      <c r="P178" s="132">
        <f t="shared" si="2"/>
        <v>0</v>
      </c>
    </row>
    <row r="179" spans="1:16" ht="55.5" customHeight="1" thickBot="1" x14ac:dyDescent="0.3">
      <c r="A179" s="203"/>
      <c r="B179" s="218"/>
      <c r="C179" s="218"/>
      <c r="D179" s="1" t="s">
        <v>22</v>
      </c>
      <c r="E179" s="1" t="s">
        <v>13</v>
      </c>
      <c r="F179" s="60">
        <v>15</v>
      </c>
      <c r="G179" s="103">
        <v>164.59</v>
      </c>
      <c r="H179" s="11">
        <v>153.82</v>
      </c>
      <c r="I179" s="103">
        <v>161.51</v>
      </c>
      <c r="J179" s="254">
        <v>159.97</v>
      </c>
      <c r="K179" s="255"/>
      <c r="L179" s="18">
        <f>PRODUCT(F179,J179)</f>
        <v>2399.5500000000002</v>
      </c>
      <c r="N179" s="88">
        <f>PRODUCT(E179,L179)</f>
        <v>2399.5500000000002</v>
      </c>
      <c r="P179" s="132">
        <f t="shared" si="2"/>
        <v>0</v>
      </c>
    </row>
    <row r="180" spans="1:16" x14ac:dyDescent="0.25">
      <c r="A180" s="188" t="s">
        <v>16</v>
      </c>
      <c r="B180" s="189"/>
      <c r="C180" s="189"/>
      <c r="D180" s="189"/>
      <c r="E180" s="189"/>
      <c r="F180" s="189"/>
      <c r="G180" s="189"/>
      <c r="H180" s="189"/>
      <c r="I180" s="189"/>
      <c r="J180" s="189"/>
      <c r="K180" s="190"/>
      <c r="L180" s="194">
        <f>SUM(L177:L179)</f>
        <v>8158.47</v>
      </c>
      <c r="N180" s="194">
        <f>SUM(N177:N179)</f>
        <v>8158.47</v>
      </c>
      <c r="P180" s="132">
        <f t="shared" si="2"/>
        <v>0</v>
      </c>
    </row>
    <row r="181" spans="1:16" ht="15.75" thickBot="1" x14ac:dyDescent="0.3">
      <c r="A181" s="191"/>
      <c r="B181" s="192"/>
      <c r="C181" s="192"/>
      <c r="D181" s="192"/>
      <c r="E181" s="192"/>
      <c r="F181" s="192"/>
      <c r="G181" s="192"/>
      <c r="H181" s="192"/>
      <c r="I181" s="192"/>
      <c r="J181" s="192"/>
      <c r="K181" s="193"/>
      <c r="L181" s="247"/>
      <c r="N181" s="247"/>
      <c r="P181" s="132">
        <f t="shared" si="2"/>
        <v>0</v>
      </c>
    </row>
    <row r="182" spans="1:16" ht="84" customHeight="1" thickBot="1" x14ac:dyDescent="0.3">
      <c r="A182" s="96">
        <v>49</v>
      </c>
      <c r="B182" s="107" t="s">
        <v>180</v>
      </c>
      <c r="C182" s="107" t="s">
        <v>123</v>
      </c>
      <c r="D182" s="1" t="s">
        <v>21</v>
      </c>
      <c r="E182" s="1" t="s">
        <v>13</v>
      </c>
      <c r="F182" s="60">
        <v>5</v>
      </c>
      <c r="G182" s="1">
        <v>179.39</v>
      </c>
      <c r="H182" s="1">
        <v>167.65</v>
      </c>
      <c r="I182" s="1">
        <v>176.03</v>
      </c>
      <c r="J182" s="269">
        <v>174.36</v>
      </c>
      <c r="K182" s="270"/>
      <c r="L182" s="18">
        <f>PRODUCT(F182,J182)</f>
        <v>871.80000000000007</v>
      </c>
      <c r="N182" s="74">
        <f>PRODUCT(E182,L182)</f>
        <v>871.80000000000007</v>
      </c>
      <c r="P182" s="132">
        <f t="shared" si="2"/>
        <v>0</v>
      </c>
    </row>
    <row r="183" spans="1:16" x14ac:dyDescent="0.25">
      <c r="A183" s="188" t="s">
        <v>16</v>
      </c>
      <c r="B183" s="189"/>
      <c r="C183" s="189"/>
      <c r="D183" s="189"/>
      <c r="E183" s="189"/>
      <c r="F183" s="189"/>
      <c r="G183" s="189"/>
      <c r="H183" s="189"/>
      <c r="I183" s="189"/>
      <c r="J183" s="189"/>
      <c r="K183" s="190"/>
      <c r="L183" s="194">
        <f>SUM(L182)</f>
        <v>871.80000000000007</v>
      </c>
      <c r="N183" s="194">
        <f>SUM(N182)</f>
        <v>871.80000000000007</v>
      </c>
      <c r="P183" s="132">
        <f t="shared" si="2"/>
        <v>0</v>
      </c>
    </row>
    <row r="184" spans="1:16" ht="15.75" thickBot="1" x14ac:dyDescent="0.3">
      <c r="A184" s="191"/>
      <c r="B184" s="192"/>
      <c r="C184" s="192"/>
      <c r="D184" s="192"/>
      <c r="E184" s="192"/>
      <c r="F184" s="192"/>
      <c r="G184" s="192"/>
      <c r="H184" s="192"/>
      <c r="I184" s="192"/>
      <c r="J184" s="192"/>
      <c r="K184" s="193"/>
      <c r="L184" s="247"/>
      <c r="N184" s="247"/>
      <c r="P184" s="132">
        <f t="shared" si="2"/>
        <v>0</v>
      </c>
    </row>
    <row r="185" spans="1:16" ht="57.75" customHeight="1" thickBot="1" x14ac:dyDescent="0.3">
      <c r="A185" s="96">
        <v>50</v>
      </c>
      <c r="B185" s="107" t="s">
        <v>181</v>
      </c>
      <c r="C185" s="107" t="s">
        <v>125</v>
      </c>
      <c r="D185" s="1" t="s">
        <v>21</v>
      </c>
      <c r="E185" s="1" t="s">
        <v>13</v>
      </c>
      <c r="F185" s="60">
        <v>100</v>
      </c>
      <c r="G185" s="1">
        <v>9.48</v>
      </c>
      <c r="H185" s="1">
        <v>8.86</v>
      </c>
      <c r="I185" s="1">
        <v>9.3000000000000007</v>
      </c>
      <c r="J185" s="269">
        <v>9.2100000000000009</v>
      </c>
      <c r="K185" s="270"/>
      <c r="L185" s="18">
        <f>PRODUCT(F185,J185)</f>
        <v>921.00000000000011</v>
      </c>
      <c r="N185" s="74">
        <f>PRODUCT(E185,L185)</f>
        <v>921.00000000000011</v>
      </c>
      <c r="P185" s="132">
        <f t="shared" si="2"/>
        <v>0</v>
      </c>
    </row>
    <row r="186" spans="1:16" x14ac:dyDescent="0.25">
      <c r="A186" s="188" t="s">
        <v>16</v>
      </c>
      <c r="B186" s="189"/>
      <c r="C186" s="189"/>
      <c r="D186" s="189"/>
      <c r="E186" s="189"/>
      <c r="F186" s="189"/>
      <c r="G186" s="189"/>
      <c r="H186" s="189"/>
      <c r="I186" s="189"/>
      <c r="J186" s="189"/>
      <c r="K186" s="190"/>
      <c r="L186" s="194">
        <f>SUM(L185)</f>
        <v>921.00000000000011</v>
      </c>
      <c r="N186" s="194">
        <f>SUM(N185)</f>
        <v>921.00000000000011</v>
      </c>
      <c r="P186" s="132">
        <f t="shared" si="2"/>
        <v>0</v>
      </c>
    </row>
    <row r="187" spans="1:16" ht="15.75" thickBot="1" x14ac:dyDescent="0.3">
      <c r="A187" s="191"/>
      <c r="B187" s="192"/>
      <c r="C187" s="192"/>
      <c r="D187" s="192"/>
      <c r="E187" s="192"/>
      <c r="F187" s="192"/>
      <c r="G187" s="192"/>
      <c r="H187" s="192"/>
      <c r="I187" s="192"/>
      <c r="J187" s="192"/>
      <c r="K187" s="193"/>
      <c r="L187" s="247"/>
      <c r="N187" s="247"/>
      <c r="P187" s="132">
        <f t="shared" si="2"/>
        <v>0</v>
      </c>
    </row>
    <row r="188" spans="1:16" ht="15.75" thickBot="1" x14ac:dyDescent="0.3">
      <c r="A188" s="202">
        <v>51</v>
      </c>
      <c r="B188" s="248" t="s">
        <v>182</v>
      </c>
      <c r="C188" s="248" t="s">
        <v>127</v>
      </c>
      <c r="D188" s="102" t="s">
        <v>21</v>
      </c>
      <c r="E188" s="96" t="s">
        <v>25</v>
      </c>
      <c r="F188" s="160">
        <v>30</v>
      </c>
      <c r="G188" s="102">
        <v>14.1</v>
      </c>
      <c r="H188" s="99">
        <v>13.18</v>
      </c>
      <c r="I188" s="102">
        <v>13.84</v>
      </c>
      <c r="J188" s="254">
        <v>13.71</v>
      </c>
      <c r="K188" s="255"/>
      <c r="L188" s="18">
        <f>PRODUCT(F188,J188)</f>
        <v>411.3</v>
      </c>
      <c r="N188" s="74">
        <f>PRODUCT(E188,L188)</f>
        <v>411.3</v>
      </c>
      <c r="P188" s="132">
        <f t="shared" si="2"/>
        <v>0</v>
      </c>
    </row>
    <row r="189" spans="1:16" ht="169.5" customHeight="1" thickBot="1" x14ac:dyDescent="0.3">
      <c r="A189" s="203"/>
      <c r="B189" s="218"/>
      <c r="C189" s="218"/>
      <c r="D189" s="1" t="s">
        <v>22</v>
      </c>
      <c r="E189" s="1" t="s">
        <v>25</v>
      </c>
      <c r="F189" s="60">
        <v>15</v>
      </c>
      <c r="G189" s="102">
        <v>14.1</v>
      </c>
      <c r="H189" s="99">
        <v>13.18</v>
      </c>
      <c r="I189" s="102">
        <v>13.84</v>
      </c>
      <c r="J189" s="254">
        <v>13.71</v>
      </c>
      <c r="K189" s="255"/>
      <c r="L189" s="18">
        <f>PRODUCT(F189,J189)</f>
        <v>205.65</v>
      </c>
      <c r="N189" s="88">
        <f>PRODUCT(E189,L189)</f>
        <v>205.65</v>
      </c>
      <c r="P189" s="132">
        <f t="shared" si="2"/>
        <v>0</v>
      </c>
    </row>
    <row r="190" spans="1:16" x14ac:dyDescent="0.25">
      <c r="A190" s="188" t="s">
        <v>16</v>
      </c>
      <c r="B190" s="189"/>
      <c r="C190" s="189"/>
      <c r="D190" s="189"/>
      <c r="E190" s="189"/>
      <c r="F190" s="189"/>
      <c r="G190" s="189"/>
      <c r="H190" s="189"/>
      <c r="I190" s="189"/>
      <c r="J190" s="189"/>
      <c r="K190" s="190"/>
      <c r="L190" s="194">
        <f>SUM(L188:L189)</f>
        <v>616.95000000000005</v>
      </c>
      <c r="N190" s="194">
        <f>SUM(N188:N189)</f>
        <v>616.95000000000005</v>
      </c>
      <c r="P190" s="132">
        <f t="shared" si="2"/>
        <v>0</v>
      </c>
    </row>
    <row r="191" spans="1:16" ht="15.75" thickBot="1" x14ac:dyDescent="0.3">
      <c r="A191" s="191"/>
      <c r="B191" s="192"/>
      <c r="C191" s="192"/>
      <c r="D191" s="192"/>
      <c r="E191" s="192"/>
      <c r="F191" s="192"/>
      <c r="G191" s="192"/>
      <c r="H191" s="192"/>
      <c r="I191" s="192"/>
      <c r="J191" s="192"/>
      <c r="K191" s="193"/>
      <c r="L191" s="247"/>
      <c r="N191" s="247"/>
      <c r="P191" s="132">
        <f t="shared" si="2"/>
        <v>0</v>
      </c>
    </row>
    <row r="192" spans="1:16" ht="40.5" customHeight="1" thickBot="1" x14ac:dyDescent="0.3">
      <c r="A192" s="97">
        <v>52</v>
      </c>
      <c r="B192" s="106" t="s">
        <v>160</v>
      </c>
      <c r="C192" s="106" t="s">
        <v>129</v>
      </c>
      <c r="D192" s="50" t="s">
        <v>20</v>
      </c>
      <c r="E192" s="100" t="s">
        <v>13</v>
      </c>
      <c r="F192" s="63">
        <v>100</v>
      </c>
      <c r="G192" s="103">
        <v>2.83</v>
      </c>
      <c r="H192" s="11">
        <v>2.65</v>
      </c>
      <c r="I192" s="103">
        <v>2.78</v>
      </c>
      <c r="J192" s="254">
        <v>2.75</v>
      </c>
      <c r="K192" s="255"/>
      <c r="L192" s="167">
        <f>PRODUCT(F192,J192)</f>
        <v>275</v>
      </c>
      <c r="N192" s="169">
        <f>PRODUCT(E192,L192)</f>
        <v>275</v>
      </c>
      <c r="P192" s="132">
        <f t="shared" si="2"/>
        <v>0</v>
      </c>
    </row>
    <row r="193" spans="1:16" x14ac:dyDescent="0.25">
      <c r="A193" s="188" t="s">
        <v>16</v>
      </c>
      <c r="B193" s="189"/>
      <c r="C193" s="189"/>
      <c r="D193" s="189"/>
      <c r="E193" s="189"/>
      <c r="F193" s="189"/>
      <c r="G193" s="189"/>
      <c r="H193" s="189"/>
      <c r="I193" s="189"/>
      <c r="J193" s="189"/>
      <c r="K193" s="190"/>
      <c r="L193" s="194">
        <f>SUM(L192)</f>
        <v>275</v>
      </c>
      <c r="N193" s="194">
        <f>SUM(N192)</f>
        <v>275</v>
      </c>
      <c r="P193" s="132">
        <f t="shared" si="2"/>
        <v>0</v>
      </c>
    </row>
    <row r="194" spans="1:16" ht="15.75" thickBot="1" x14ac:dyDescent="0.3">
      <c r="A194" s="191"/>
      <c r="B194" s="192"/>
      <c r="C194" s="192"/>
      <c r="D194" s="192"/>
      <c r="E194" s="192"/>
      <c r="F194" s="192"/>
      <c r="G194" s="192"/>
      <c r="H194" s="192"/>
      <c r="I194" s="192"/>
      <c r="J194" s="192"/>
      <c r="K194" s="193"/>
      <c r="L194" s="195"/>
      <c r="N194" s="195"/>
      <c r="P194" s="132">
        <f t="shared" si="2"/>
        <v>0</v>
      </c>
    </row>
    <row r="195" spans="1:16" ht="26.25" thickBot="1" x14ac:dyDescent="0.3">
      <c r="A195" s="201">
        <v>53</v>
      </c>
      <c r="B195" s="217" t="s">
        <v>183</v>
      </c>
      <c r="C195" s="217" t="s">
        <v>131</v>
      </c>
      <c r="D195" s="50" t="s">
        <v>20</v>
      </c>
      <c r="E195" s="100" t="s">
        <v>51</v>
      </c>
      <c r="F195" s="63">
        <v>5</v>
      </c>
      <c r="G195" s="103">
        <v>468.2</v>
      </c>
      <c r="H195" s="11">
        <v>437.57</v>
      </c>
      <c r="I195" s="103">
        <v>459.45</v>
      </c>
      <c r="J195" s="254">
        <v>455.07</v>
      </c>
      <c r="K195" s="255"/>
      <c r="L195" s="18">
        <f>PRODUCT(F195,J195)</f>
        <v>2275.35</v>
      </c>
      <c r="N195" s="61">
        <f>PRODUCT(E195,L195)</f>
        <v>2275.35</v>
      </c>
      <c r="P195" s="132">
        <f t="shared" si="2"/>
        <v>0</v>
      </c>
    </row>
    <row r="196" spans="1:16" ht="90" customHeight="1" thickBot="1" x14ac:dyDescent="0.3">
      <c r="A196" s="203"/>
      <c r="B196" s="218"/>
      <c r="C196" s="218"/>
      <c r="D196" s="1" t="s">
        <v>22</v>
      </c>
      <c r="E196" s="100" t="s">
        <v>51</v>
      </c>
      <c r="F196" s="162">
        <v>3</v>
      </c>
      <c r="G196" s="103">
        <v>468.2</v>
      </c>
      <c r="H196" s="11">
        <v>437.57</v>
      </c>
      <c r="I196" s="103">
        <v>459.45</v>
      </c>
      <c r="J196" s="254">
        <v>455.07</v>
      </c>
      <c r="K196" s="255"/>
      <c r="L196" s="18">
        <f>PRODUCT(F196,J196)</f>
        <v>1365.21</v>
      </c>
      <c r="N196" s="88">
        <f>PRODUCT(E196,L196)</f>
        <v>1365.21</v>
      </c>
      <c r="P196" s="132">
        <f t="shared" si="2"/>
        <v>0</v>
      </c>
    </row>
    <row r="197" spans="1:16" x14ac:dyDescent="0.25">
      <c r="A197" s="188" t="s">
        <v>16</v>
      </c>
      <c r="B197" s="189"/>
      <c r="C197" s="189"/>
      <c r="D197" s="189"/>
      <c r="E197" s="189"/>
      <c r="F197" s="189"/>
      <c r="G197" s="189"/>
      <c r="H197" s="189"/>
      <c r="I197" s="189"/>
      <c r="J197" s="189"/>
      <c r="K197" s="190"/>
      <c r="L197" s="194">
        <f>SUM(L195:L196)</f>
        <v>3640.56</v>
      </c>
      <c r="N197" s="194">
        <f>SUM(N195:N196)</f>
        <v>3640.56</v>
      </c>
      <c r="P197" s="132">
        <f t="shared" si="2"/>
        <v>0</v>
      </c>
    </row>
    <row r="198" spans="1:16" ht="15.75" thickBot="1" x14ac:dyDescent="0.3">
      <c r="A198" s="191"/>
      <c r="B198" s="192"/>
      <c r="C198" s="192"/>
      <c r="D198" s="192"/>
      <c r="E198" s="192"/>
      <c r="F198" s="192"/>
      <c r="G198" s="192"/>
      <c r="H198" s="192"/>
      <c r="I198" s="192"/>
      <c r="J198" s="192"/>
      <c r="K198" s="193"/>
      <c r="L198" s="247"/>
      <c r="N198" s="247"/>
      <c r="P198" s="132">
        <f t="shared" ref="P198:P224" si="3">L198-N198</f>
        <v>0</v>
      </c>
    </row>
    <row r="199" spans="1:16" ht="26.25" thickBot="1" x14ac:dyDescent="0.3">
      <c r="A199" s="204">
        <v>54</v>
      </c>
      <c r="B199" s="264" t="s">
        <v>184</v>
      </c>
      <c r="C199" s="217" t="s">
        <v>194</v>
      </c>
      <c r="D199" s="15" t="s">
        <v>20</v>
      </c>
      <c r="E199" s="102" t="s">
        <v>13</v>
      </c>
      <c r="F199" s="63">
        <v>800</v>
      </c>
      <c r="G199" s="1">
        <v>6.82</v>
      </c>
      <c r="H199" s="1">
        <v>6.37</v>
      </c>
      <c r="I199" s="1">
        <v>6.69</v>
      </c>
      <c r="J199" s="269">
        <v>6.63</v>
      </c>
      <c r="K199" s="270"/>
      <c r="L199" s="18">
        <f>PRODUCT(F199,J199)</f>
        <v>5304</v>
      </c>
      <c r="N199" s="61">
        <f>PRODUCT(E199,L199)</f>
        <v>5304</v>
      </c>
      <c r="P199" s="132">
        <f t="shared" si="3"/>
        <v>0</v>
      </c>
    </row>
    <row r="200" spans="1:16" ht="96.75" customHeight="1" thickBot="1" x14ac:dyDescent="0.3">
      <c r="A200" s="206"/>
      <c r="B200" s="266"/>
      <c r="C200" s="218"/>
      <c r="D200" s="1" t="s">
        <v>21</v>
      </c>
      <c r="E200" s="1" t="s">
        <v>13</v>
      </c>
      <c r="F200" s="60">
        <v>100</v>
      </c>
      <c r="G200" s="1">
        <v>6.82</v>
      </c>
      <c r="H200" s="1">
        <v>6.37</v>
      </c>
      <c r="I200" s="1">
        <v>6.69</v>
      </c>
      <c r="J200" s="269">
        <v>6.63</v>
      </c>
      <c r="K200" s="270"/>
      <c r="L200" s="18">
        <f>PRODUCT(F200,J200)</f>
        <v>663</v>
      </c>
      <c r="N200" s="74">
        <f>PRODUCT(E200,L200)</f>
        <v>663</v>
      </c>
      <c r="P200" s="132">
        <f t="shared" si="3"/>
        <v>0</v>
      </c>
    </row>
    <row r="201" spans="1:16" x14ac:dyDescent="0.25">
      <c r="A201" s="188" t="s">
        <v>16</v>
      </c>
      <c r="B201" s="189"/>
      <c r="C201" s="189"/>
      <c r="D201" s="189"/>
      <c r="E201" s="189"/>
      <c r="F201" s="189"/>
      <c r="G201" s="189"/>
      <c r="H201" s="189"/>
      <c r="I201" s="189"/>
      <c r="J201" s="189"/>
      <c r="K201" s="190"/>
      <c r="L201" s="194">
        <f>SUM(L200,L199)</f>
        <v>5967</v>
      </c>
      <c r="N201" s="194">
        <f>SUM(N200,N199)</f>
        <v>5967</v>
      </c>
      <c r="P201" s="132">
        <f t="shared" si="3"/>
        <v>0</v>
      </c>
    </row>
    <row r="202" spans="1:16" ht="15.75" thickBot="1" x14ac:dyDescent="0.3">
      <c r="A202" s="191"/>
      <c r="B202" s="192"/>
      <c r="C202" s="192"/>
      <c r="D202" s="192"/>
      <c r="E202" s="192"/>
      <c r="F202" s="192"/>
      <c r="G202" s="192"/>
      <c r="H202" s="192"/>
      <c r="I202" s="192"/>
      <c r="J202" s="192"/>
      <c r="K202" s="193"/>
      <c r="L202" s="247"/>
      <c r="N202" s="247"/>
      <c r="P202" s="132">
        <f t="shared" si="3"/>
        <v>0</v>
      </c>
    </row>
    <row r="203" spans="1:16" ht="77.25" customHeight="1" thickBot="1" x14ac:dyDescent="0.3">
      <c r="A203" s="96">
        <v>55</v>
      </c>
      <c r="B203" s="107" t="s">
        <v>134</v>
      </c>
      <c r="C203" s="107" t="s">
        <v>135</v>
      </c>
      <c r="D203" s="1" t="s">
        <v>22</v>
      </c>
      <c r="E203" s="1" t="s">
        <v>13</v>
      </c>
      <c r="F203" s="60">
        <v>10</v>
      </c>
      <c r="G203" s="1">
        <v>46.83</v>
      </c>
      <c r="H203" s="1">
        <v>43.76</v>
      </c>
      <c r="I203" s="1">
        <v>45.95</v>
      </c>
      <c r="J203" s="269">
        <f>AVERAGEA(G203:I203)</f>
        <v>45.513333333333343</v>
      </c>
      <c r="K203" s="270"/>
      <c r="L203" s="18">
        <f>PRODUCT(F203,J203)</f>
        <v>455.13333333333344</v>
      </c>
      <c r="N203" s="88">
        <f>PRODUCT(E203,L203)</f>
        <v>455.13333333333344</v>
      </c>
      <c r="P203" s="132">
        <f t="shared" si="3"/>
        <v>0</v>
      </c>
    </row>
    <row r="204" spans="1:16" x14ac:dyDescent="0.25">
      <c r="A204" s="188" t="s">
        <v>16</v>
      </c>
      <c r="B204" s="189"/>
      <c r="C204" s="189"/>
      <c r="D204" s="189"/>
      <c r="E204" s="189"/>
      <c r="F204" s="189"/>
      <c r="G204" s="189"/>
      <c r="H204" s="189"/>
      <c r="I204" s="189"/>
      <c r="J204" s="189"/>
      <c r="K204" s="190"/>
      <c r="L204" s="194">
        <f>SUM(L203)</f>
        <v>455.13333333333344</v>
      </c>
      <c r="N204" s="194">
        <f>SUM(N203)</f>
        <v>455.13333333333344</v>
      </c>
      <c r="P204" s="132">
        <f t="shared" si="3"/>
        <v>0</v>
      </c>
    </row>
    <row r="205" spans="1:16" ht="15.75" thickBot="1" x14ac:dyDescent="0.3">
      <c r="A205" s="191"/>
      <c r="B205" s="192"/>
      <c r="C205" s="192"/>
      <c r="D205" s="192"/>
      <c r="E205" s="192"/>
      <c r="F205" s="192"/>
      <c r="G205" s="192"/>
      <c r="H205" s="192"/>
      <c r="I205" s="192"/>
      <c r="J205" s="192"/>
      <c r="K205" s="193"/>
      <c r="L205" s="247"/>
      <c r="N205" s="247"/>
      <c r="P205" s="132">
        <f t="shared" si="3"/>
        <v>0</v>
      </c>
    </row>
    <row r="206" spans="1:16" ht="123" customHeight="1" thickBot="1" x14ac:dyDescent="0.3">
      <c r="A206" s="96">
        <v>56</v>
      </c>
      <c r="B206" s="107" t="s">
        <v>185</v>
      </c>
      <c r="C206" s="107" t="s">
        <v>137</v>
      </c>
      <c r="D206" s="1" t="s">
        <v>22</v>
      </c>
      <c r="E206" s="1" t="s">
        <v>51</v>
      </c>
      <c r="F206" s="60">
        <v>3</v>
      </c>
      <c r="G206" s="1">
        <v>198.6</v>
      </c>
      <c r="H206" s="1">
        <v>185.61</v>
      </c>
      <c r="I206" s="1">
        <v>194.89</v>
      </c>
      <c r="J206" s="269">
        <v>193.03</v>
      </c>
      <c r="K206" s="270"/>
      <c r="L206" s="18">
        <f>PRODUCT(F206,J206)</f>
        <v>579.09</v>
      </c>
      <c r="N206" s="88">
        <f>PRODUCT(E206,L206)</f>
        <v>579.09</v>
      </c>
      <c r="P206" s="132">
        <f t="shared" si="3"/>
        <v>0</v>
      </c>
    </row>
    <row r="207" spans="1:16" x14ac:dyDescent="0.25">
      <c r="A207" s="188" t="s">
        <v>16</v>
      </c>
      <c r="B207" s="189"/>
      <c r="C207" s="189"/>
      <c r="D207" s="189"/>
      <c r="E207" s="189"/>
      <c r="F207" s="189"/>
      <c r="G207" s="189"/>
      <c r="H207" s="189"/>
      <c r="I207" s="189"/>
      <c r="J207" s="189"/>
      <c r="K207" s="190"/>
      <c r="L207" s="194">
        <f>SUM(L206)</f>
        <v>579.09</v>
      </c>
      <c r="N207" s="194">
        <f>SUM(N206)</f>
        <v>579.09</v>
      </c>
      <c r="P207" s="132">
        <f t="shared" si="3"/>
        <v>0</v>
      </c>
    </row>
    <row r="208" spans="1:16" ht="15.75" thickBot="1" x14ac:dyDescent="0.3">
      <c r="A208" s="191"/>
      <c r="B208" s="192"/>
      <c r="C208" s="192"/>
      <c r="D208" s="192"/>
      <c r="E208" s="192"/>
      <c r="F208" s="192"/>
      <c r="G208" s="192"/>
      <c r="H208" s="192"/>
      <c r="I208" s="192"/>
      <c r="J208" s="192"/>
      <c r="K208" s="193"/>
      <c r="L208" s="247"/>
      <c r="N208" s="247"/>
      <c r="P208" s="132">
        <f t="shared" si="3"/>
        <v>0</v>
      </c>
    </row>
    <row r="209" spans="1:16" ht="119.25" customHeight="1" thickBot="1" x14ac:dyDescent="0.3">
      <c r="A209" s="95">
        <v>57</v>
      </c>
      <c r="B209" s="106" t="s">
        <v>167</v>
      </c>
      <c r="C209" s="106" t="s">
        <v>139</v>
      </c>
      <c r="D209" s="102" t="s">
        <v>22</v>
      </c>
      <c r="E209" s="100" t="s">
        <v>51</v>
      </c>
      <c r="F209" s="63">
        <v>1</v>
      </c>
      <c r="G209" s="103">
        <v>857.86</v>
      </c>
      <c r="H209" s="11">
        <v>801.74</v>
      </c>
      <c r="I209" s="103">
        <v>841.82</v>
      </c>
      <c r="J209" s="254">
        <v>833.81</v>
      </c>
      <c r="K209" s="255"/>
      <c r="L209" s="167">
        <f>PRODUCT(J209,F209)</f>
        <v>833.81</v>
      </c>
      <c r="N209" s="171">
        <f>PRODUCT(L209,E209)</f>
        <v>833.81</v>
      </c>
      <c r="P209" s="132">
        <f t="shared" si="3"/>
        <v>0</v>
      </c>
    </row>
    <row r="210" spans="1:16" x14ac:dyDescent="0.25">
      <c r="A210" s="188" t="s">
        <v>16</v>
      </c>
      <c r="B210" s="189"/>
      <c r="C210" s="189"/>
      <c r="D210" s="189"/>
      <c r="E210" s="189"/>
      <c r="F210" s="189"/>
      <c r="G210" s="189"/>
      <c r="H210" s="189"/>
      <c r="I210" s="189"/>
      <c r="J210" s="189"/>
      <c r="K210" s="190"/>
      <c r="L210" s="194">
        <f>SUM(L209)</f>
        <v>833.81</v>
      </c>
      <c r="N210" s="194">
        <f>SUM(N209)</f>
        <v>833.81</v>
      </c>
      <c r="P210" s="132">
        <f t="shared" si="3"/>
        <v>0</v>
      </c>
    </row>
    <row r="211" spans="1:16" ht="15.75" thickBot="1" x14ac:dyDescent="0.3">
      <c r="A211" s="191"/>
      <c r="B211" s="192"/>
      <c r="C211" s="192"/>
      <c r="D211" s="192"/>
      <c r="E211" s="192"/>
      <c r="F211" s="192"/>
      <c r="G211" s="192"/>
      <c r="H211" s="192"/>
      <c r="I211" s="192"/>
      <c r="J211" s="192"/>
      <c r="K211" s="193"/>
      <c r="L211" s="247"/>
      <c r="N211" s="247"/>
      <c r="P211" s="132">
        <f t="shared" si="3"/>
        <v>0</v>
      </c>
    </row>
    <row r="212" spans="1:16" ht="26.25" thickBot="1" x14ac:dyDescent="0.3">
      <c r="A212" s="201">
        <v>58</v>
      </c>
      <c r="B212" s="217" t="s">
        <v>140</v>
      </c>
      <c r="C212" s="217" t="s">
        <v>158</v>
      </c>
      <c r="D212" s="102" t="s">
        <v>20</v>
      </c>
      <c r="E212" s="100" t="s">
        <v>13</v>
      </c>
      <c r="F212" s="63">
        <v>10</v>
      </c>
      <c r="G212" s="103">
        <v>71.61</v>
      </c>
      <c r="H212" s="11">
        <v>66.92</v>
      </c>
      <c r="I212" s="103">
        <v>70.27</v>
      </c>
      <c r="J212" s="254">
        <v>69.599999999999994</v>
      </c>
      <c r="K212" s="255"/>
      <c r="L212" s="18">
        <f>PRODUCT(F212,J212)</f>
        <v>696</v>
      </c>
      <c r="N212" s="61">
        <f>PRODUCT(E212,L212)</f>
        <v>696</v>
      </c>
      <c r="P212" s="132">
        <f t="shared" si="3"/>
        <v>0</v>
      </c>
    </row>
    <row r="213" spans="1:16" ht="15.75" thickBot="1" x14ac:dyDescent="0.3">
      <c r="A213" s="202"/>
      <c r="B213" s="248"/>
      <c r="C213" s="248"/>
      <c r="D213" s="102" t="s">
        <v>21</v>
      </c>
      <c r="E213" s="100" t="s">
        <v>13</v>
      </c>
      <c r="F213" s="160">
        <v>10</v>
      </c>
      <c r="G213" s="103">
        <v>71.61</v>
      </c>
      <c r="H213" s="11">
        <v>66.92</v>
      </c>
      <c r="I213" s="103">
        <v>70.27</v>
      </c>
      <c r="J213" s="254">
        <v>69.599999999999994</v>
      </c>
      <c r="K213" s="255"/>
      <c r="L213" s="18">
        <f>PRODUCT(F213,J213)</f>
        <v>696</v>
      </c>
      <c r="N213" s="74">
        <f>PRODUCT(E213,L213)</f>
        <v>696</v>
      </c>
      <c r="P213" s="132">
        <f t="shared" si="3"/>
        <v>0</v>
      </c>
    </row>
    <row r="214" spans="1:16" ht="27" customHeight="1" thickBot="1" x14ac:dyDescent="0.3">
      <c r="A214" s="203"/>
      <c r="B214" s="218"/>
      <c r="C214" s="218"/>
      <c r="D214" s="1" t="s">
        <v>22</v>
      </c>
      <c r="E214" s="100" t="s">
        <v>13</v>
      </c>
      <c r="F214" s="162">
        <v>15</v>
      </c>
      <c r="G214" s="103">
        <v>71.61</v>
      </c>
      <c r="H214" s="11">
        <v>66.92</v>
      </c>
      <c r="I214" s="103">
        <v>70.27</v>
      </c>
      <c r="J214" s="254">
        <v>69.599999999999994</v>
      </c>
      <c r="K214" s="255"/>
      <c r="L214" s="18">
        <f>PRODUCT(F214,J214)</f>
        <v>1044</v>
      </c>
      <c r="N214" s="88">
        <f>PRODUCT(E214,L214)</f>
        <v>1044</v>
      </c>
      <c r="P214" s="132">
        <f t="shared" si="3"/>
        <v>0</v>
      </c>
    </row>
    <row r="215" spans="1:16" x14ac:dyDescent="0.25">
      <c r="A215" s="188" t="s">
        <v>16</v>
      </c>
      <c r="B215" s="189"/>
      <c r="C215" s="189"/>
      <c r="D215" s="189"/>
      <c r="E215" s="189"/>
      <c r="F215" s="189"/>
      <c r="G215" s="189"/>
      <c r="H215" s="189"/>
      <c r="I215" s="189"/>
      <c r="J215" s="189"/>
      <c r="K215" s="190"/>
      <c r="L215" s="194">
        <f>SUM(L212:L214)</f>
        <v>2436</v>
      </c>
      <c r="N215" s="194">
        <f>SUM(N212:N214)</f>
        <v>2436</v>
      </c>
      <c r="P215" s="132">
        <f t="shared" si="3"/>
        <v>0</v>
      </c>
    </row>
    <row r="216" spans="1:16" ht="15.75" thickBot="1" x14ac:dyDescent="0.3">
      <c r="A216" s="191"/>
      <c r="B216" s="192"/>
      <c r="C216" s="192"/>
      <c r="D216" s="192"/>
      <c r="E216" s="192"/>
      <c r="F216" s="192"/>
      <c r="G216" s="192"/>
      <c r="H216" s="192"/>
      <c r="I216" s="192"/>
      <c r="J216" s="192"/>
      <c r="K216" s="193"/>
      <c r="L216" s="247"/>
      <c r="N216" s="247"/>
      <c r="P216" s="132">
        <f t="shared" si="3"/>
        <v>0</v>
      </c>
    </row>
    <row r="217" spans="1:16" ht="26.25" thickBot="1" x14ac:dyDescent="0.3">
      <c r="A217" s="201">
        <v>59</v>
      </c>
      <c r="B217" s="217" t="s">
        <v>142</v>
      </c>
      <c r="C217" s="217" t="s">
        <v>195</v>
      </c>
      <c r="D217" s="102" t="s">
        <v>20</v>
      </c>
      <c r="E217" s="100" t="s">
        <v>13</v>
      </c>
      <c r="F217" s="63">
        <v>5</v>
      </c>
      <c r="G217" s="103">
        <v>38.19</v>
      </c>
      <c r="H217" s="11">
        <v>35.69</v>
      </c>
      <c r="I217" s="103">
        <v>37.479999999999997</v>
      </c>
      <c r="J217" s="196">
        <v>37.119999999999997</v>
      </c>
      <c r="K217" s="198"/>
      <c r="L217" s="18">
        <f>PRODUCT(F217,J217)</f>
        <v>185.6</v>
      </c>
      <c r="N217" s="61">
        <f>PRODUCT(E217,L217)</f>
        <v>185.6</v>
      </c>
      <c r="P217" s="132">
        <f t="shared" si="3"/>
        <v>0</v>
      </c>
    </row>
    <row r="218" spans="1:16" ht="15.75" thickBot="1" x14ac:dyDescent="0.3">
      <c r="A218" s="202"/>
      <c r="B218" s="248"/>
      <c r="C218" s="248"/>
      <c r="D218" s="102" t="s">
        <v>21</v>
      </c>
      <c r="E218" s="96" t="s">
        <v>13</v>
      </c>
      <c r="F218" s="160">
        <v>100</v>
      </c>
      <c r="G218" s="103">
        <v>38.19</v>
      </c>
      <c r="H218" s="11">
        <v>35.69</v>
      </c>
      <c r="I218" s="103">
        <v>37.479999999999997</v>
      </c>
      <c r="J218" s="196">
        <v>37.119999999999997</v>
      </c>
      <c r="K218" s="198"/>
      <c r="L218" s="18">
        <f>PRODUCT(F218,J218)</f>
        <v>3711.9999999999995</v>
      </c>
      <c r="N218" s="74">
        <f>PRODUCT(E218,L218)</f>
        <v>3711.9999999999995</v>
      </c>
      <c r="P218" s="132">
        <f t="shared" si="3"/>
        <v>0</v>
      </c>
    </row>
    <row r="219" spans="1:16" ht="91.5" customHeight="1" thickBot="1" x14ac:dyDescent="0.3">
      <c r="A219" s="203"/>
      <c r="B219" s="218"/>
      <c r="C219" s="218"/>
      <c r="D219" s="1" t="s">
        <v>22</v>
      </c>
      <c r="E219" s="1" t="s">
        <v>13</v>
      </c>
      <c r="F219" s="60">
        <v>30</v>
      </c>
      <c r="G219" s="103">
        <v>38.19</v>
      </c>
      <c r="H219" s="11">
        <v>35.69</v>
      </c>
      <c r="I219" s="103">
        <v>37.479999999999997</v>
      </c>
      <c r="J219" s="196">
        <v>37.119999999999997</v>
      </c>
      <c r="K219" s="198"/>
      <c r="L219" s="18">
        <f>PRODUCT(F219,J219)</f>
        <v>1113.5999999999999</v>
      </c>
      <c r="N219" s="88">
        <f>PRODUCT(E219,L219)</f>
        <v>1113.5999999999999</v>
      </c>
      <c r="P219" s="132">
        <f t="shared" si="3"/>
        <v>0</v>
      </c>
    </row>
    <row r="220" spans="1:16" x14ac:dyDescent="0.25">
      <c r="A220" s="188" t="s">
        <v>16</v>
      </c>
      <c r="B220" s="189"/>
      <c r="C220" s="189"/>
      <c r="D220" s="189"/>
      <c r="E220" s="189"/>
      <c r="F220" s="189"/>
      <c r="G220" s="189"/>
      <c r="H220" s="189"/>
      <c r="I220" s="189"/>
      <c r="J220" s="189"/>
      <c r="K220" s="190"/>
      <c r="L220" s="194">
        <f>SUM(L217:L219)</f>
        <v>5011.1999999999989</v>
      </c>
      <c r="N220" s="194">
        <f>SUM(N217:N219)</f>
        <v>5011.1999999999989</v>
      </c>
      <c r="P220" s="132">
        <f t="shared" si="3"/>
        <v>0</v>
      </c>
    </row>
    <row r="221" spans="1:16" ht="15.75" thickBot="1" x14ac:dyDescent="0.3">
      <c r="A221" s="191"/>
      <c r="B221" s="192"/>
      <c r="C221" s="192"/>
      <c r="D221" s="192"/>
      <c r="E221" s="192"/>
      <c r="F221" s="192"/>
      <c r="G221" s="192"/>
      <c r="H221" s="192"/>
      <c r="I221" s="192"/>
      <c r="J221" s="192"/>
      <c r="K221" s="193"/>
      <c r="L221" s="247"/>
      <c r="N221" s="247"/>
      <c r="P221" s="132">
        <f t="shared" si="3"/>
        <v>0</v>
      </c>
    </row>
    <row r="222" spans="1:16" ht="177" customHeight="1" thickBot="1" x14ac:dyDescent="0.3">
      <c r="A222" s="96">
        <v>60</v>
      </c>
      <c r="B222" s="107" t="s">
        <v>196</v>
      </c>
      <c r="C222" s="107" t="s">
        <v>197</v>
      </c>
      <c r="D222" s="1" t="s">
        <v>20</v>
      </c>
      <c r="E222" s="1" t="s">
        <v>25</v>
      </c>
      <c r="F222" s="60">
        <v>2</v>
      </c>
      <c r="G222" s="1">
        <v>2316.38</v>
      </c>
      <c r="H222" s="1">
        <v>2164.84</v>
      </c>
      <c r="I222" s="1">
        <v>2273.09</v>
      </c>
      <c r="J222" s="254">
        <v>2251.44</v>
      </c>
      <c r="K222" s="255"/>
      <c r="L222" s="131">
        <f>PRODUCT(F222,J222)</f>
        <v>4502.88</v>
      </c>
      <c r="N222" s="61">
        <v>4502.87</v>
      </c>
      <c r="P222" s="132">
        <f t="shared" si="3"/>
        <v>1.0000000000218279E-2</v>
      </c>
    </row>
    <row r="223" spans="1:16" ht="38.25" customHeight="1" thickBot="1" x14ac:dyDescent="0.3">
      <c r="A223" s="211" t="s">
        <v>16</v>
      </c>
      <c r="B223" s="212"/>
      <c r="C223" s="212"/>
      <c r="D223" s="212"/>
      <c r="E223" s="212"/>
      <c r="F223" s="212"/>
      <c r="G223" s="212"/>
      <c r="H223" s="212"/>
      <c r="I223" s="212"/>
      <c r="J223" s="212"/>
      <c r="K223" s="213"/>
      <c r="L223" s="172">
        <v>4502.87</v>
      </c>
      <c r="N223" s="172">
        <v>4502.87</v>
      </c>
      <c r="P223" s="132">
        <f t="shared" si="3"/>
        <v>0</v>
      </c>
    </row>
    <row r="224" spans="1:16" ht="171.75" customHeight="1" thickBot="1" x14ac:dyDescent="0.3">
      <c r="A224" s="165">
        <v>61</v>
      </c>
      <c r="B224" s="166" t="s">
        <v>168</v>
      </c>
      <c r="C224" s="166" t="s">
        <v>145</v>
      </c>
      <c r="D224" s="1" t="s">
        <v>22</v>
      </c>
      <c r="E224" s="1" t="s">
        <v>13</v>
      </c>
      <c r="F224" s="60">
        <v>30</v>
      </c>
      <c r="G224" s="1">
        <v>104.46</v>
      </c>
      <c r="H224" s="1">
        <v>97.63</v>
      </c>
      <c r="I224" s="1">
        <v>102.51</v>
      </c>
      <c r="J224" s="269">
        <v>101.53</v>
      </c>
      <c r="K224" s="270"/>
      <c r="L224" s="18">
        <f>PRODUCT(F224,J224)</f>
        <v>3045.9</v>
      </c>
      <c r="N224" s="88">
        <f>PRODUCT(E224,L224)</f>
        <v>3045.9</v>
      </c>
      <c r="P224" s="132">
        <f t="shared" si="3"/>
        <v>0</v>
      </c>
    </row>
    <row r="225" spans="1:16" x14ac:dyDescent="0.25">
      <c r="A225" s="188" t="s">
        <v>16</v>
      </c>
      <c r="B225" s="189"/>
      <c r="C225" s="189"/>
      <c r="D225" s="189"/>
      <c r="E225" s="189"/>
      <c r="F225" s="189"/>
      <c r="G225" s="189"/>
      <c r="H225" s="189"/>
      <c r="I225" s="189"/>
      <c r="J225" s="189"/>
      <c r="K225" s="190"/>
      <c r="L225" s="194">
        <f>SUM(L224)</f>
        <v>3045.9</v>
      </c>
      <c r="N225" s="194">
        <f>SUM(N224)</f>
        <v>3045.9</v>
      </c>
      <c r="P225" s="132">
        <f>L225-N225</f>
        <v>0</v>
      </c>
    </row>
    <row r="226" spans="1:16" ht="15.75" thickBot="1" x14ac:dyDescent="0.3">
      <c r="A226" s="191"/>
      <c r="B226" s="192"/>
      <c r="C226" s="192"/>
      <c r="D226" s="192"/>
      <c r="E226" s="192"/>
      <c r="F226" s="192"/>
      <c r="G226" s="192"/>
      <c r="H226" s="192"/>
      <c r="I226" s="192"/>
      <c r="J226" s="192"/>
      <c r="K226" s="193"/>
      <c r="L226" s="247"/>
      <c r="N226" s="247"/>
      <c r="P226" s="132">
        <f>L226-N226</f>
        <v>0</v>
      </c>
    </row>
    <row r="227" spans="1:16" ht="15.75" thickBot="1" x14ac:dyDescent="0.3">
      <c r="J227" s="133" t="s">
        <v>156</v>
      </c>
      <c r="K227" s="133"/>
      <c r="L227" s="134">
        <f>L225+L223+L220+L215+L210+L207+L204+L201+L197+L193+L190+L186+L183+L180+L175+L170+L167+L164+L159+L156+L151+L148+L145+L141+L138+L135+L132+L127+L125+L121+L117+L114+L111+L108+L104+L99+L96+L92+L89+L84+L80+L76+L71+L67+L62+L58+L54+L51+L47+L45+L43+L40+L38+L34+L30+L28+L24+L20+L16+L12+L7</f>
        <v>127490.80666666667</v>
      </c>
      <c r="N227" s="18">
        <f>N225+N223+N220+N215+N210+N207+N204+N201+N197+N193+N190+N186+N183+N180+N175+N170+N167+N164+N159+N156+N151+N148+N145+N141+N138+N135+N132+N127+N125+N121+N117+N114+N111+N108+N104+N99+N96+N92+N89+N84+N80+N76+N71+N67+N62+N58+N54+N51+N47+N45+N43+N40+N38+N34+N30+N28+N24+N20+N16+N12+N7</f>
        <v>127490.80666666667</v>
      </c>
      <c r="P227" s="132">
        <f>SUM(P5:P226)</f>
        <v>1.0000000000218279E-2</v>
      </c>
    </row>
    <row r="228" spans="1:16" ht="15.75" thickBot="1" x14ac:dyDescent="0.3">
      <c r="L228" s="18"/>
      <c r="N228" s="18"/>
    </row>
    <row r="229" spans="1:16" ht="15.75" thickBot="1" x14ac:dyDescent="0.3">
      <c r="D229" t="s">
        <v>155</v>
      </c>
      <c r="E229" s="72">
        <f>L9+L13+L17+L21+L25+L31+L35+L41+L44+L64+L72+L82+L86+L94+L101+L116+L123+L129+L134+L140+L150+L153+L158+L161+L166+L172+L177+L192+L195+L212+L217+L222</f>
        <v>32283.979999999996</v>
      </c>
      <c r="F229" s="132">
        <f>L9+L13+L17+L21+L25+L31+L35+L41+L44+L64+L72+L82+L86+L94+L101+L116+L123+L129+L134+L140+L150+L153+L158+L161+L166+L172+L177+L192+L195+L199+L212+L217+L222</f>
        <v>37587.979999999996</v>
      </c>
      <c r="G229" s="132">
        <f>L9+L13+L17+L21+L25+L31+L35+L41+L44+L64+L72+L82+L86+L94+L101+L116+L123+L129+L134+L140+L150+L153+L158+L161+L166+L172+L177+L192+L195+L199+L212+L217+L222</f>
        <v>37587.979999999996</v>
      </c>
      <c r="L229" s="157"/>
      <c r="N229" s="18"/>
    </row>
    <row r="230" spans="1:16" x14ac:dyDescent="0.25">
      <c r="E230" s="71"/>
      <c r="N230" s="238"/>
    </row>
    <row r="231" spans="1:16" ht="15.75" thickBot="1" x14ac:dyDescent="0.3">
      <c r="D231" t="s">
        <v>21</v>
      </c>
      <c r="E231" s="72">
        <f>L5+L10+L14+L18+L22+L26+L32+L36+L42+L49+L56+L60+L65+L69+L73+L78+L87+L91+L98+L102+L106+L119+L124+L130+L144+L154+L162+L173+L178+L182+L185+L188+L200+L213+L218</f>
        <v>28572.453333333331</v>
      </c>
      <c r="F231" s="132">
        <v>28572.44</v>
      </c>
      <c r="L231" s="157"/>
      <c r="N231" s="245"/>
    </row>
    <row r="232" spans="1:16" ht="15.75" thickBot="1" x14ac:dyDescent="0.3">
      <c r="E232" s="71"/>
      <c r="N232" s="1"/>
    </row>
    <row r="233" spans="1:16" ht="15.75" thickBot="1" x14ac:dyDescent="0.3">
      <c r="D233" t="s">
        <v>22</v>
      </c>
      <c r="E233" s="72">
        <f>L6+L11+L15+L19+L23+L27+L29+L33+L37+L50+L53+L57+L61+L66+L70+L75+L79+L83+L88+L95+L103+L107+L110+L113+L120+L126+L131+L137+L147+L155+L163+L174+L179+L189+L196+L203+L206+L209+L214+L219+L224</f>
        <v>44946.443333333322</v>
      </c>
      <c r="F233" s="132">
        <f>N224+N219+N214+N209+N206+N203+N196+N189+N179+N174+N163+N155+N147+N137+N131+N126+N120+N113+N110+N107+N103+N95+N88+N83+N79+N75+N70+N66+N61+N57+N53+N50+N37+N33+N29+N27+N23+N19+N15+N11+N6</f>
        <v>44946.443333333336</v>
      </c>
      <c r="N233" s="1"/>
    </row>
    <row r="234" spans="1:16" ht="15.75" thickBot="1" x14ac:dyDescent="0.3">
      <c r="E234" s="71"/>
      <c r="N234" s="18"/>
    </row>
    <row r="235" spans="1:16" x14ac:dyDescent="0.25">
      <c r="D235" t="s">
        <v>186</v>
      </c>
      <c r="E235" s="72">
        <f>N39+N74</f>
        <v>8411.5</v>
      </c>
      <c r="F235" s="132">
        <f>L39+L74</f>
        <v>8411.5</v>
      </c>
      <c r="L235" s="157">
        <f>L39+L74</f>
        <v>8411.5</v>
      </c>
      <c r="N235" s="238"/>
    </row>
    <row r="236" spans="1:16" ht="15.75" thickBot="1" x14ac:dyDescent="0.3">
      <c r="E236" s="71"/>
      <c r="N236" s="245"/>
    </row>
    <row r="237" spans="1:16" ht="15.75" thickBot="1" x14ac:dyDescent="0.3">
      <c r="D237" t="s">
        <v>48</v>
      </c>
      <c r="E237" s="72">
        <f>L46</f>
        <v>6900.75</v>
      </c>
      <c r="F237" s="132">
        <f>L46</f>
        <v>6900.75</v>
      </c>
      <c r="L237" s="157">
        <f>L46</f>
        <v>6900.75</v>
      </c>
      <c r="N237" s="1"/>
    </row>
    <row r="238" spans="1:16" ht="15.75" thickBot="1" x14ac:dyDescent="0.3">
      <c r="E238" s="71"/>
      <c r="N238" s="1"/>
    </row>
    <row r="239" spans="1:16" ht="15.75" thickBot="1" x14ac:dyDescent="0.3">
      <c r="D239" t="s">
        <v>117</v>
      </c>
      <c r="E239" s="72">
        <f>L169</f>
        <v>1071.69</v>
      </c>
      <c r="F239" s="132">
        <f>L169</f>
        <v>1071.69</v>
      </c>
      <c r="L239" s="157">
        <f>L169</f>
        <v>1071.69</v>
      </c>
      <c r="N239" s="18"/>
    </row>
    <row r="240" spans="1:16" x14ac:dyDescent="0.25">
      <c r="E240" s="155"/>
      <c r="F240" s="132">
        <f>SUM(F229:F239)</f>
        <v>127490.80333333334</v>
      </c>
      <c r="N240" s="238"/>
    </row>
    <row r="241" spans="14:14" ht="15.75" thickBot="1" x14ac:dyDescent="0.3">
      <c r="N241" s="245"/>
    </row>
    <row r="246" spans="14:14" x14ac:dyDescent="0.25">
      <c r="N246" s="132"/>
    </row>
    <row r="247" spans="14:14" x14ac:dyDescent="0.25">
      <c r="N247" s="132"/>
    </row>
    <row r="248" spans="14:14" x14ac:dyDescent="0.25">
      <c r="N248" s="132"/>
    </row>
    <row r="250" spans="14:14" x14ac:dyDescent="0.25">
      <c r="N250" s="132"/>
    </row>
    <row r="252" spans="14:14" x14ac:dyDescent="0.25">
      <c r="N252" s="132"/>
    </row>
    <row r="254" spans="14:14" x14ac:dyDescent="0.25">
      <c r="N254" s="132"/>
    </row>
    <row r="256" spans="14:14" ht="15.75" thickBot="1" x14ac:dyDescent="0.3">
      <c r="N256" s="121">
        <f>$O$169</f>
        <v>0</v>
      </c>
    </row>
    <row r="258" spans="14:14" x14ac:dyDescent="0.25">
      <c r="N258" s="132">
        <f>N256+N254+N252+N250+N248+N246</f>
        <v>0</v>
      </c>
    </row>
  </sheetData>
  <mergeCells count="384">
    <mergeCell ref="N220:N221"/>
    <mergeCell ref="N225:N226"/>
    <mergeCell ref="N230:N231"/>
    <mergeCell ref="N235:N236"/>
    <mergeCell ref="N240:N241"/>
    <mergeCell ref="N201:N202"/>
    <mergeCell ref="N204:N205"/>
    <mergeCell ref="N207:N208"/>
    <mergeCell ref="N210:N211"/>
    <mergeCell ref="N215:N216"/>
    <mergeCell ref="N183:N184"/>
    <mergeCell ref="N186:N187"/>
    <mergeCell ref="N190:N191"/>
    <mergeCell ref="N193:N194"/>
    <mergeCell ref="N197:N198"/>
    <mergeCell ref="N164:N165"/>
    <mergeCell ref="N167:N168"/>
    <mergeCell ref="N170:N171"/>
    <mergeCell ref="N175:N176"/>
    <mergeCell ref="N180:N181"/>
    <mergeCell ref="N145:N146"/>
    <mergeCell ref="N148:N149"/>
    <mergeCell ref="N151:N152"/>
    <mergeCell ref="N156:N157"/>
    <mergeCell ref="N159:N160"/>
    <mergeCell ref="N127:N128"/>
    <mergeCell ref="N132:N133"/>
    <mergeCell ref="N135:N136"/>
    <mergeCell ref="N138:N139"/>
    <mergeCell ref="N141:N142"/>
    <mergeCell ref="N108:N109"/>
    <mergeCell ref="N111:N112"/>
    <mergeCell ref="N114:N115"/>
    <mergeCell ref="N117:N118"/>
    <mergeCell ref="N121:N122"/>
    <mergeCell ref="N89:N90"/>
    <mergeCell ref="N92:N93"/>
    <mergeCell ref="N96:N97"/>
    <mergeCell ref="N99:N100"/>
    <mergeCell ref="N104:N105"/>
    <mergeCell ref="N62:N63"/>
    <mergeCell ref="N67:N68"/>
    <mergeCell ref="N76:N77"/>
    <mergeCell ref="N80:N81"/>
    <mergeCell ref="N84:N85"/>
    <mergeCell ref="N7:N8"/>
    <mergeCell ref="N47:N48"/>
    <mergeCell ref="N51:N52"/>
    <mergeCell ref="N54:N55"/>
    <mergeCell ref="N58:N59"/>
    <mergeCell ref="A220:K221"/>
    <mergeCell ref="L220:L221"/>
    <mergeCell ref="J224:K224"/>
    <mergeCell ref="A225:K226"/>
    <mergeCell ref="L225:L226"/>
    <mergeCell ref="J222:K222"/>
    <mergeCell ref="A215:K216"/>
    <mergeCell ref="L215:L216"/>
    <mergeCell ref="A217:A219"/>
    <mergeCell ref="B217:B219"/>
    <mergeCell ref="C217:C219"/>
    <mergeCell ref="J217:K217"/>
    <mergeCell ref="J218:K218"/>
    <mergeCell ref="J219:K219"/>
    <mergeCell ref="A223:K223"/>
    <mergeCell ref="A212:A214"/>
    <mergeCell ref="B212:B214"/>
    <mergeCell ref="C212:C214"/>
    <mergeCell ref="J212:K212"/>
    <mergeCell ref="J213:K213"/>
    <mergeCell ref="J214:K214"/>
    <mergeCell ref="J206:K206"/>
    <mergeCell ref="A207:K208"/>
    <mergeCell ref="L207:L208"/>
    <mergeCell ref="J209:K209"/>
    <mergeCell ref="A210:K211"/>
    <mergeCell ref="L210:L211"/>
    <mergeCell ref="A201:K202"/>
    <mergeCell ref="L201:L202"/>
    <mergeCell ref="J203:K203"/>
    <mergeCell ref="A204:K205"/>
    <mergeCell ref="L204:L205"/>
    <mergeCell ref="A197:K198"/>
    <mergeCell ref="L197:L198"/>
    <mergeCell ref="A199:A200"/>
    <mergeCell ref="B199:B200"/>
    <mergeCell ref="C199:C200"/>
    <mergeCell ref="J199:K199"/>
    <mergeCell ref="J200:K200"/>
    <mergeCell ref="A195:A196"/>
    <mergeCell ref="B195:B196"/>
    <mergeCell ref="C195:C196"/>
    <mergeCell ref="J195:K195"/>
    <mergeCell ref="J196:K196"/>
    <mergeCell ref="A190:K191"/>
    <mergeCell ref="L190:L191"/>
    <mergeCell ref="J192:K192"/>
    <mergeCell ref="A193:K194"/>
    <mergeCell ref="L193:L194"/>
    <mergeCell ref="J185:K185"/>
    <mergeCell ref="A186:K187"/>
    <mergeCell ref="L186:L187"/>
    <mergeCell ref="A188:A189"/>
    <mergeCell ref="B188:B189"/>
    <mergeCell ref="C188:C189"/>
    <mergeCell ref="J188:K188"/>
    <mergeCell ref="J189:K189"/>
    <mergeCell ref="A180:K181"/>
    <mergeCell ref="L180:L181"/>
    <mergeCell ref="J182:K182"/>
    <mergeCell ref="A183:K184"/>
    <mergeCell ref="L183:L184"/>
    <mergeCell ref="A175:K176"/>
    <mergeCell ref="L175:L176"/>
    <mergeCell ref="A177:A179"/>
    <mergeCell ref="B177:B179"/>
    <mergeCell ref="C177:C179"/>
    <mergeCell ref="J177:K177"/>
    <mergeCell ref="J178:K178"/>
    <mergeCell ref="J179:K179"/>
    <mergeCell ref="J169:K169"/>
    <mergeCell ref="A170:K171"/>
    <mergeCell ref="L170:L171"/>
    <mergeCell ref="A172:A174"/>
    <mergeCell ref="B172:B174"/>
    <mergeCell ref="C172:C174"/>
    <mergeCell ref="J172:K172"/>
    <mergeCell ref="J173:K173"/>
    <mergeCell ref="J174:K174"/>
    <mergeCell ref="A164:K165"/>
    <mergeCell ref="L164:L165"/>
    <mergeCell ref="J166:K166"/>
    <mergeCell ref="A167:K168"/>
    <mergeCell ref="L167:L168"/>
    <mergeCell ref="A161:A163"/>
    <mergeCell ref="B161:B163"/>
    <mergeCell ref="C161:C163"/>
    <mergeCell ref="J161:K161"/>
    <mergeCell ref="J162:K162"/>
    <mergeCell ref="J163:K163"/>
    <mergeCell ref="A156:K157"/>
    <mergeCell ref="L156:L157"/>
    <mergeCell ref="J158:K158"/>
    <mergeCell ref="A159:K160"/>
    <mergeCell ref="L159:L160"/>
    <mergeCell ref="J150:K150"/>
    <mergeCell ref="A151:K152"/>
    <mergeCell ref="L151:L152"/>
    <mergeCell ref="A153:A155"/>
    <mergeCell ref="B153:B155"/>
    <mergeCell ref="C153:C155"/>
    <mergeCell ref="J153:K153"/>
    <mergeCell ref="J154:K154"/>
    <mergeCell ref="J155:K155"/>
    <mergeCell ref="A145:K146"/>
    <mergeCell ref="L145:L146"/>
    <mergeCell ref="J147:K147"/>
    <mergeCell ref="A148:K149"/>
    <mergeCell ref="L148:L149"/>
    <mergeCell ref="A143:A144"/>
    <mergeCell ref="B143:B144"/>
    <mergeCell ref="C143:C144"/>
    <mergeCell ref="D143:L143"/>
    <mergeCell ref="J144:K144"/>
    <mergeCell ref="J137:K137"/>
    <mergeCell ref="A138:K139"/>
    <mergeCell ref="L138:L139"/>
    <mergeCell ref="J140:K140"/>
    <mergeCell ref="A141:K142"/>
    <mergeCell ref="L141:L142"/>
    <mergeCell ref="A132:K133"/>
    <mergeCell ref="L132:L133"/>
    <mergeCell ref="J134:K134"/>
    <mergeCell ref="A135:K136"/>
    <mergeCell ref="L135:L136"/>
    <mergeCell ref="A125:K125"/>
    <mergeCell ref="J126:K126"/>
    <mergeCell ref="A127:K128"/>
    <mergeCell ref="L127:L128"/>
    <mergeCell ref="A129:A131"/>
    <mergeCell ref="B129:B131"/>
    <mergeCell ref="C129:C131"/>
    <mergeCell ref="J129:K129"/>
    <mergeCell ref="J130:K130"/>
    <mergeCell ref="J131:K131"/>
    <mergeCell ref="A121:K122"/>
    <mergeCell ref="L121:L122"/>
    <mergeCell ref="A123:A124"/>
    <mergeCell ref="B123:B124"/>
    <mergeCell ref="C123:C124"/>
    <mergeCell ref="J123:K123"/>
    <mergeCell ref="J124:K124"/>
    <mergeCell ref="A119:A120"/>
    <mergeCell ref="B119:B120"/>
    <mergeCell ref="C119:C120"/>
    <mergeCell ref="J119:K119"/>
    <mergeCell ref="J120:K120"/>
    <mergeCell ref="J113:K113"/>
    <mergeCell ref="A114:K115"/>
    <mergeCell ref="L114:L115"/>
    <mergeCell ref="J116:K116"/>
    <mergeCell ref="A117:K118"/>
    <mergeCell ref="L117:L118"/>
    <mergeCell ref="A108:K109"/>
    <mergeCell ref="L108:L109"/>
    <mergeCell ref="J110:K110"/>
    <mergeCell ref="A111:K112"/>
    <mergeCell ref="L111:L112"/>
    <mergeCell ref="A104:K105"/>
    <mergeCell ref="L104:L105"/>
    <mergeCell ref="A106:A107"/>
    <mergeCell ref="B106:B107"/>
    <mergeCell ref="C106:C107"/>
    <mergeCell ref="J106:K106"/>
    <mergeCell ref="J107:K107"/>
    <mergeCell ref="A101:A103"/>
    <mergeCell ref="B101:B103"/>
    <mergeCell ref="C101:C103"/>
    <mergeCell ref="J101:K101"/>
    <mergeCell ref="J102:K102"/>
    <mergeCell ref="J103:K103"/>
    <mergeCell ref="A96:K97"/>
    <mergeCell ref="L96:L97"/>
    <mergeCell ref="J98:K98"/>
    <mergeCell ref="A99:K100"/>
    <mergeCell ref="L99:L100"/>
    <mergeCell ref="A94:A95"/>
    <mergeCell ref="B94:B95"/>
    <mergeCell ref="C94:C95"/>
    <mergeCell ref="J94:K94"/>
    <mergeCell ref="J95:K95"/>
    <mergeCell ref="A89:K90"/>
    <mergeCell ref="L89:L90"/>
    <mergeCell ref="J91:K91"/>
    <mergeCell ref="A92:K93"/>
    <mergeCell ref="L92:L93"/>
    <mergeCell ref="A84:K85"/>
    <mergeCell ref="L84:L85"/>
    <mergeCell ref="A86:A88"/>
    <mergeCell ref="B86:B88"/>
    <mergeCell ref="C86:C88"/>
    <mergeCell ref="J86:K86"/>
    <mergeCell ref="J87:K87"/>
    <mergeCell ref="J88:K88"/>
    <mergeCell ref="A80:K81"/>
    <mergeCell ref="L80:L81"/>
    <mergeCell ref="A82:A83"/>
    <mergeCell ref="B82:B83"/>
    <mergeCell ref="C82:C83"/>
    <mergeCell ref="J82:K82"/>
    <mergeCell ref="J83:K83"/>
    <mergeCell ref="A76:K77"/>
    <mergeCell ref="L76:L77"/>
    <mergeCell ref="A78:A79"/>
    <mergeCell ref="B78:B79"/>
    <mergeCell ref="C78:C79"/>
    <mergeCell ref="J78:K78"/>
    <mergeCell ref="J79:K79"/>
    <mergeCell ref="A71:K71"/>
    <mergeCell ref="A72:A75"/>
    <mergeCell ref="B72:B75"/>
    <mergeCell ref="C72:C75"/>
    <mergeCell ref="J72:K72"/>
    <mergeCell ref="J73:K73"/>
    <mergeCell ref="J74:K74"/>
    <mergeCell ref="J75:K75"/>
    <mergeCell ref="A67:K68"/>
    <mergeCell ref="L67:L68"/>
    <mergeCell ref="A69:A70"/>
    <mergeCell ref="B69:B70"/>
    <mergeCell ref="C69:C70"/>
    <mergeCell ref="J69:K69"/>
    <mergeCell ref="J70:K70"/>
    <mergeCell ref="A62:K63"/>
    <mergeCell ref="L62:L63"/>
    <mergeCell ref="A64:A66"/>
    <mergeCell ref="B64:B66"/>
    <mergeCell ref="C64:C66"/>
    <mergeCell ref="J64:K64"/>
    <mergeCell ref="J65:K65"/>
    <mergeCell ref="J66:K66"/>
    <mergeCell ref="A58:K59"/>
    <mergeCell ref="L58:L59"/>
    <mergeCell ref="A60:A61"/>
    <mergeCell ref="B60:B61"/>
    <mergeCell ref="C60:C61"/>
    <mergeCell ref="J60:K60"/>
    <mergeCell ref="J61:K61"/>
    <mergeCell ref="A56:A57"/>
    <mergeCell ref="B56:B57"/>
    <mergeCell ref="C56:C57"/>
    <mergeCell ref="J56:K56"/>
    <mergeCell ref="J57:K57"/>
    <mergeCell ref="A51:K52"/>
    <mergeCell ref="L51:L52"/>
    <mergeCell ref="J53:K53"/>
    <mergeCell ref="A54:K55"/>
    <mergeCell ref="L54:L55"/>
    <mergeCell ref="L47:L48"/>
    <mergeCell ref="A49:A50"/>
    <mergeCell ref="B49:B50"/>
    <mergeCell ref="C49:C50"/>
    <mergeCell ref="J49:K49"/>
    <mergeCell ref="J50:K50"/>
    <mergeCell ref="A43:K43"/>
    <mergeCell ref="J44:K44"/>
    <mergeCell ref="A45:K45"/>
    <mergeCell ref="J46:K46"/>
    <mergeCell ref="A47:K48"/>
    <mergeCell ref="A38:K38"/>
    <mergeCell ref="J39:K39"/>
    <mergeCell ref="A40:K40"/>
    <mergeCell ref="A41:A42"/>
    <mergeCell ref="B41:B42"/>
    <mergeCell ref="C41:C42"/>
    <mergeCell ref="J41:K41"/>
    <mergeCell ref="J42:K42"/>
    <mergeCell ref="A34:K34"/>
    <mergeCell ref="A35:A37"/>
    <mergeCell ref="B35:B37"/>
    <mergeCell ref="C35:C37"/>
    <mergeCell ref="J35:K35"/>
    <mergeCell ref="J36:K36"/>
    <mergeCell ref="J37:K37"/>
    <mergeCell ref="A28:K28"/>
    <mergeCell ref="J29:K29"/>
    <mergeCell ref="A30:K30"/>
    <mergeCell ref="A31:A33"/>
    <mergeCell ref="B31:B33"/>
    <mergeCell ref="C31:C33"/>
    <mergeCell ref="J31:K31"/>
    <mergeCell ref="J32:K32"/>
    <mergeCell ref="J33:K33"/>
    <mergeCell ref="A24:K24"/>
    <mergeCell ref="A25:A27"/>
    <mergeCell ref="B25:B27"/>
    <mergeCell ref="C25:C27"/>
    <mergeCell ref="J25:K25"/>
    <mergeCell ref="J26:K26"/>
    <mergeCell ref="J27:K27"/>
    <mergeCell ref="A20:K20"/>
    <mergeCell ref="A21:A23"/>
    <mergeCell ref="B21:B23"/>
    <mergeCell ref="C21:C23"/>
    <mergeCell ref="J21:K21"/>
    <mergeCell ref="J22:K22"/>
    <mergeCell ref="J23:K23"/>
    <mergeCell ref="A16:K16"/>
    <mergeCell ref="A17:A19"/>
    <mergeCell ref="B17:B19"/>
    <mergeCell ref="C17:C19"/>
    <mergeCell ref="J17:K17"/>
    <mergeCell ref="J18:K18"/>
    <mergeCell ref="J19:K19"/>
    <mergeCell ref="A12:K12"/>
    <mergeCell ref="A13:A15"/>
    <mergeCell ref="B13:B15"/>
    <mergeCell ref="C13:C15"/>
    <mergeCell ref="J13:K13"/>
    <mergeCell ref="J14:K14"/>
    <mergeCell ref="J15:K15"/>
    <mergeCell ref="A7:K8"/>
    <mergeCell ref="L7:L8"/>
    <mergeCell ref="A9:A11"/>
    <mergeCell ref="B9:B11"/>
    <mergeCell ref="C9:C11"/>
    <mergeCell ref="J9:K9"/>
    <mergeCell ref="J10:K10"/>
    <mergeCell ref="J11:K11"/>
    <mergeCell ref="B4:B6"/>
    <mergeCell ref="C4:C6"/>
    <mergeCell ref="D4:L4"/>
    <mergeCell ref="J5:K5"/>
    <mergeCell ref="J6:K6"/>
    <mergeCell ref="A4:A6"/>
    <mergeCell ref="J2:K2"/>
    <mergeCell ref="J3:K3"/>
    <mergeCell ref="A2:A3"/>
    <mergeCell ref="B2:B3"/>
    <mergeCell ref="C2:C3"/>
    <mergeCell ref="D2:D3"/>
    <mergeCell ref="E2:E3"/>
    <mergeCell ref="F2:F3"/>
    <mergeCell ref="G2:I2"/>
  </mergeCells>
  <pageMargins left="0.17" right="0.17" top="0.18" bottom="0.19" header="0.17" footer="0.17"/>
  <pageSetup paperSize="9" scale="98"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0"/>
  <sheetViews>
    <sheetView tabSelected="1" zoomScaleNormal="100" workbookViewId="0">
      <selection activeCell="O6" sqref="O6"/>
    </sheetView>
  </sheetViews>
  <sheetFormatPr defaultRowHeight="15" x14ac:dyDescent="0.25"/>
  <cols>
    <col min="1" max="1" width="5.5703125" style="4" customWidth="1"/>
    <col min="2" max="2" width="15.7109375" style="185" customWidth="1"/>
    <col min="3" max="3" width="23.85546875" style="184" customWidth="1"/>
    <col min="4" max="4" width="10.28515625" style="4" customWidth="1"/>
    <col min="5" max="5" width="10" style="4" bestFit="1" customWidth="1"/>
    <col min="6" max="6" width="12.7109375" style="4" customWidth="1"/>
    <col min="7" max="7" width="9.5703125" style="4" customWidth="1"/>
    <col min="8" max="8" width="7" style="4" customWidth="1"/>
    <col min="9" max="9" width="8.28515625" style="4" customWidth="1"/>
    <col min="10" max="10" width="6.5703125" style="4" customWidth="1"/>
    <col min="11" max="11" width="5.28515625" style="4" customWidth="1"/>
    <col min="12" max="12" width="11" style="180" customWidth="1"/>
  </cols>
  <sheetData>
    <row r="1" spans="1:13" ht="91.5" customHeight="1" thickBot="1" x14ac:dyDescent="0.3">
      <c r="A1" s="275" t="s">
        <v>198</v>
      </c>
      <c r="B1" s="276"/>
      <c r="C1" s="276"/>
      <c r="D1" s="276"/>
      <c r="E1" s="276"/>
      <c r="F1" s="276"/>
      <c r="G1" s="276"/>
      <c r="H1" s="276"/>
      <c r="I1" s="276"/>
      <c r="J1" s="276"/>
      <c r="K1" s="276"/>
      <c r="L1" s="276"/>
      <c r="M1" s="277"/>
    </row>
    <row r="2" spans="1:13" ht="29.25" customHeight="1" thickBot="1" x14ac:dyDescent="0.3">
      <c r="A2" s="278" t="s">
        <v>0</v>
      </c>
      <c r="B2" s="278" t="s">
        <v>1</v>
      </c>
      <c r="C2" s="278" t="s">
        <v>2</v>
      </c>
      <c r="D2" s="278" t="s">
        <v>3</v>
      </c>
      <c r="E2" s="278" t="s">
        <v>14</v>
      </c>
      <c r="F2" s="278" t="s">
        <v>4</v>
      </c>
      <c r="G2" s="279" t="s">
        <v>5</v>
      </c>
      <c r="H2" s="280"/>
      <c r="I2" s="280"/>
      <c r="J2" s="281"/>
      <c r="K2" s="282"/>
      <c r="L2" s="283"/>
      <c r="M2" s="277"/>
    </row>
    <row r="3" spans="1:13" ht="21.75" thickBot="1" x14ac:dyDescent="0.3">
      <c r="A3" s="284"/>
      <c r="B3" s="284"/>
      <c r="C3" s="284"/>
      <c r="D3" s="284"/>
      <c r="E3" s="284"/>
      <c r="F3" s="284"/>
      <c r="G3" s="285" t="s">
        <v>6</v>
      </c>
      <c r="H3" s="285" t="s">
        <v>7</v>
      </c>
      <c r="I3" s="285" t="s">
        <v>8</v>
      </c>
      <c r="J3" s="279" t="s">
        <v>12</v>
      </c>
      <c r="K3" s="286"/>
      <c r="L3" s="287" t="s">
        <v>11</v>
      </c>
      <c r="M3" s="277"/>
    </row>
    <row r="4" spans="1:13" ht="15" customHeight="1" thickBot="1" x14ac:dyDescent="0.3">
      <c r="A4" s="288">
        <v>1</v>
      </c>
      <c r="B4" s="288" t="s">
        <v>107</v>
      </c>
      <c r="C4" s="288" t="s">
        <v>235</v>
      </c>
      <c r="D4" s="289"/>
      <c r="E4" s="289"/>
      <c r="F4" s="289"/>
      <c r="G4" s="289"/>
      <c r="H4" s="289"/>
      <c r="I4" s="289"/>
      <c r="J4" s="289"/>
      <c r="K4" s="289"/>
      <c r="L4" s="290"/>
      <c r="M4" s="277"/>
    </row>
    <row r="5" spans="1:13" ht="15.75" thickBot="1" x14ac:dyDescent="0.3">
      <c r="A5" s="291"/>
      <c r="B5" s="291"/>
      <c r="C5" s="291"/>
      <c r="D5" s="292" t="s">
        <v>21</v>
      </c>
      <c r="E5" s="292" t="s">
        <v>13</v>
      </c>
      <c r="F5" s="293">
        <v>25</v>
      </c>
      <c r="G5" s="294">
        <v>8.6999999999999993</v>
      </c>
      <c r="H5" s="294">
        <v>8.1300000000000008</v>
      </c>
      <c r="I5" s="294">
        <v>8.5399999999999991</v>
      </c>
      <c r="J5" s="295">
        <v>8.4600000000000009</v>
      </c>
      <c r="K5" s="296"/>
      <c r="L5" s="294">
        <f>F5*J5</f>
        <v>211.50000000000003</v>
      </c>
      <c r="M5" s="277"/>
    </row>
    <row r="6" spans="1:13" ht="105.75" customHeight="1" thickBot="1" x14ac:dyDescent="0.3">
      <c r="A6" s="297"/>
      <c r="B6" s="297"/>
      <c r="C6" s="297"/>
      <c r="D6" s="292" t="s">
        <v>22</v>
      </c>
      <c r="E6" s="292" t="s">
        <v>13</v>
      </c>
      <c r="F6" s="292">
        <v>40</v>
      </c>
      <c r="G6" s="292">
        <v>8.6999999999999993</v>
      </c>
      <c r="H6" s="292">
        <v>8.1300000000000008</v>
      </c>
      <c r="I6" s="292">
        <v>8.5399999999999991</v>
      </c>
      <c r="J6" s="298">
        <v>8.4600000000000009</v>
      </c>
      <c r="K6" s="299"/>
      <c r="L6" s="294">
        <f>F6*J6</f>
        <v>338.40000000000003</v>
      </c>
      <c r="M6" s="300"/>
    </row>
    <row r="7" spans="1:13" x14ac:dyDescent="0.25">
      <c r="A7" s="301" t="s">
        <v>16</v>
      </c>
      <c r="B7" s="302"/>
      <c r="C7" s="302"/>
      <c r="D7" s="302"/>
      <c r="E7" s="302"/>
      <c r="F7" s="302"/>
      <c r="G7" s="302"/>
      <c r="H7" s="302"/>
      <c r="I7" s="302"/>
      <c r="J7" s="302"/>
      <c r="K7" s="303"/>
      <c r="L7" s="304">
        <f>L5+L6</f>
        <v>549.90000000000009</v>
      </c>
      <c r="M7" s="300"/>
    </row>
    <row r="8" spans="1:13" ht="15.75" thickBot="1" x14ac:dyDescent="0.3">
      <c r="A8" s="305"/>
      <c r="B8" s="306"/>
      <c r="C8" s="306"/>
      <c r="D8" s="306"/>
      <c r="E8" s="306"/>
      <c r="F8" s="306"/>
      <c r="G8" s="306"/>
      <c r="H8" s="306"/>
      <c r="I8" s="306"/>
      <c r="J8" s="306"/>
      <c r="K8" s="307"/>
      <c r="L8" s="284"/>
      <c r="M8" s="300"/>
    </row>
    <row r="9" spans="1:13" ht="15.75" thickBot="1" x14ac:dyDescent="0.3">
      <c r="A9" s="288">
        <v>2</v>
      </c>
      <c r="B9" s="288" t="s">
        <v>159</v>
      </c>
      <c r="C9" s="288" t="s">
        <v>236</v>
      </c>
      <c r="D9" s="308" t="s">
        <v>20</v>
      </c>
      <c r="E9" s="292" t="s">
        <v>25</v>
      </c>
      <c r="F9" s="309">
        <v>2</v>
      </c>
      <c r="G9" s="292">
        <v>35.14</v>
      </c>
      <c r="H9" s="309">
        <v>32.85</v>
      </c>
      <c r="I9" s="308">
        <v>34.49</v>
      </c>
      <c r="J9" s="310">
        <v>34.159999999999997</v>
      </c>
      <c r="K9" s="311"/>
      <c r="L9" s="294">
        <f>PRODUCT(F9,J9)</f>
        <v>68.319999999999993</v>
      </c>
      <c r="M9" s="300"/>
    </row>
    <row r="10" spans="1:13" ht="15.75" thickBot="1" x14ac:dyDescent="0.3">
      <c r="A10" s="291"/>
      <c r="B10" s="291"/>
      <c r="C10" s="291"/>
      <c r="D10" s="312" t="s">
        <v>21</v>
      </c>
      <c r="E10" s="292" t="s">
        <v>25</v>
      </c>
      <c r="F10" s="312">
        <v>6</v>
      </c>
      <c r="G10" s="292">
        <v>35.14</v>
      </c>
      <c r="H10" s="309">
        <v>32.85</v>
      </c>
      <c r="I10" s="308">
        <v>34.49</v>
      </c>
      <c r="J10" s="310">
        <v>34.159999999999997</v>
      </c>
      <c r="K10" s="311"/>
      <c r="L10" s="294">
        <f>PRODUCT(F10,J10)</f>
        <v>204.95999999999998</v>
      </c>
      <c r="M10" s="300"/>
    </row>
    <row r="11" spans="1:13" ht="15.75" thickBot="1" x14ac:dyDescent="0.3">
      <c r="A11" s="297"/>
      <c r="B11" s="297"/>
      <c r="C11" s="297"/>
      <c r="D11" s="313" t="s">
        <v>22</v>
      </c>
      <c r="E11" s="292" t="s">
        <v>25</v>
      </c>
      <c r="F11" s="292">
        <v>7</v>
      </c>
      <c r="G11" s="292">
        <v>35.14</v>
      </c>
      <c r="H11" s="309">
        <v>32.85</v>
      </c>
      <c r="I11" s="308">
        <v>34.49</v>
      </c>
      <c r="J11" s="310">
        <v>34.159999999999997</v>
      </c>
      <c r="K11" s="311"/>
      <c r="L11" s="294">
        <f>PRODUCT(F11,J11)</f>
        <v>239.11999999999998</v>
      </c>
      <c r="M11" s="300"/>
    </row>
    <row r="12" spans="1:13" ht="15.75" thickBot="1" x14ac:dyDescent="0.3">
      <c r="A12" s="314" t="s">
        <v>16</v>
      </c>
      <c r="B12" s="315"/>
      <c r="C12" s="315"/>
      <c r="D12" s="315"/>
      <c r="E12" s="315"/>
      <c r="F12" s="315"/>
      <c r="G12" s="315"/>
      <c r="H12" s="315"/>
      <c r="I12" s="315"/>
      <c r="J12" s="315"/>
      <c r="K12" s="316"/>
      <c r="L12" s="317">
        <f>SUM(L9:L11)</f>
        <v>512.4</v>
      </c>
      <c r="M12" s="300"/>
    </row>
    <row r="13" spans="1:13" ht="15.75" thickBot="1" x14ac:dyDescent="0.3">
      <c r="A13" s="288">
        <v>3</v>
      </c>
      <c r="B13" s="318" t="s">
        <v>26</v>
      </c>
      <c r="C13" s="288" t="s">
        <v>231</v>
      </c>
      <c r="D13" s="309" t="s">
        <v>20</v>
      </c>
      <c r="E13" s="292" t="s">
        <v>13</v>
      </c>
      <c r="F13" s="309">
        <v>5</v>
      </c>
      <c r="G13" s="309">
        <v>26.93</v>
      </c>
      <c r="H13" s="309">
        <v>25.17</v>
      </c>
      <c r="I13" s="309">
        <v>26.43</v>
      </c>
      <c r="J13" s="298">
        <v>26.18</v>
      </c>
      <c r="K13" s="299"/>
      <c r="L13" s="319">
        <f>PRODUCT(F13,J13)</f>
        <v>130.9</v>
      </c>
      <c r="M13" s="300"/>
    </row>
    <row r="14" spans="1:13" ht="15.75" thickBot="1" x14ac:dyDescent="0.3">
      <c r="A14" s="291"/>
      <c r="B14" s="320"/>
      <c r="C14" s="291"/>
      <c r="D14" s="312" t="s">
        <v>21</v>
      </c>
      <c r="E14" s="292" t="s">
        <v>13</v>
      </c>
      <c r="F14" s="312">
        <v>1</v>
      </c>
      <c r="G14" s="309">
        <v>26.93</v>
      </c>
      <c r="H14" s="309">
        <v>25.17</v>
      </c>
      <c r="I14" s="309">
        <v>26.43</v>
      </c>
      <c r="J14" s="298">
        <v>26.18</v>
      </c>
      <c r="K14" s="299"/>
      <c r="L14" s="319">
        <f>PRODUCT(F14,J14)</f>
        <v>26.18</v>
      </c>
      <c r="M14" s="300"/>
    </row>
    <row r="15" spans="1:13" ht="39" customHeight="1" thickBot="1" x14ac:dyDescent="0.3">
      <c r="A15" s="297"/>
      <c r="B15" s="321"/>
      <c r="C15" s="297"/>
      <c r="D15" s="322" t="s">
        <v>22</v>
      </c>
      <c r="E15" s="292" t="s">
        <v>13</v>
      </c>
      <c r="F15" s="292">
        <v>3</v>
      </c>
      <c r="G15" s="309">
        <v>26.93</v>
      </c>
      <c r="H15" s="309">
        <v>25.17</v>
      </c>
      <c r="I15" s="309">
        <v>26.43</v>
      </c>
      <c r="J15" s="298">
        <v>26.18</v>
      </c>
      <c r="K15" s="299"/>
      <c r="L15" s="319">
        <f>PRODUCT(F15,J15)</f>
        <v>78.539999999999992</v>
      </c>
      <c r="M15" s="300"/>
    </row>
    <row r="16" spans="1:13" ht="15.75" thickBot="1" x14ac:dyDescent="0.3">
      <c r="A16" s="314"/>
      <c r="B16" s="315"/>
      <c r="C16" s="315"/>
      <c r="D16" s="315"/>
      <c r="E16" s="315"/>
      <c r="F16" s="315"/>
      <c r="G16" s="315"/>
      <c r="H16" s="315"/>
      <c r="I16" s="315"/>
      <c r="J16" s="315"/>
      <c r="K16" s="316"/>
      <c r="L16" s="317">
        <f>SUM(L13:L15)</f>
        <v>235.62</v>
      </c>
      <c r="M16" s="300"/>
    </row>
    <row r="17" spans="1:13" ht="15.75" thickBot="1" x14ac:dyDescent="0.3">
      <c r="A17" s="288">
        <v>4</v>
      </c>
      <c r="B17" s="318" t="s">
        <v>28</v>
      </c>
      <c r="C17" s="288" t="s">
        <v>207</v>
      </c>
      <c r="D17" s="309" t="s">
        <v>20</v>
      </c>
      <c r="E17" s="292" t="s">
        <v>13</v>
      </c>
      <c r="F17" s="309">
        <v>5</v>
      </c>
      <c r="G17" s="309">
        <v>95.26</v>
      </c>
      <c r="H17" s="309">
        <v>89.03</v>
      </c>
      <c r="I17" s="309">
        <v>93.48</v>
      </c>
      <c r="J17" s="310">
        <v>92.59</v>
      </c>
      <c r="K17" s="311"/>
      <c r="L17" s="294">
        <f>PRODUCT(F17,J17)</f>
        <v>462.95000000000005</v>
      </c>
      <c r="M17" s="300"/>
    </row>
    <row r="18" spans="1:13" ht="15.75" thickBot="1" x14ac:dyDescent="0.3">
      <c r="A18" s="291"/>
      <c r="B18" s="320"/>
      <c r="C18" s="323"/>
      <c r="D18" s="312" t="s">
        <v>21</v>
      </c>
      <c r="E18" s="292" t="s">
        <v>13</v>
      </c>
      <c r="F18" s="312">
        <v>3</v>
      </c>
      <c r="G18" s="309">
        <v>95.26</v>
      </c>
      <c r="H18" s="309">
        <v>89.03</v>
      </c>
      <c r="I18" s="309">
        <v>93.48</v>
      </c>
      <c r="J18" s="310">
        <v>92.59</v>
      </c>
      <c r="K18" s="311"/>
      <c r="L18" s="294">
        <f>PRODUCT(F18,J18)</f>
        <v>277.77</v>
      </c>
      <c r="M18" s="300"/>
    </row>
    <row r="19" spans="1:13" ht="85.5" customHeight="1" thickBot="1" x14ac:dyDescent="0.3">
      <c r="A19" s="297"/>
      <c r="B19" s="321"/>
      <c r="C19" s="324"/>
      <c r="D19" s="292" t="s">
        <v>22</v>
      </c>
      <c r="E19" s="292" t="s">
        <v>13</v>
      </c>
      <c r="F19" s="292">
        <v>3</v>
      </c>
      <c r="G19" s="309">
        <v>95.26</v>
      </c>
      <c r="H19" s="309">
        <v>89.03</v>
      </c>
      <c r="I19" s="309">
        <v>93.48</v>
      </c>
      <c r="J19" s="310">
        <v>92.59</v>
      </c>
      <c r="K19" s="311"/>
      <c r="L19" s="294">
        <f>PRODUCT(F19,J19)</f>
        <v>277.77</v>
      </c>
      <c r="M19" s="300"/>
    </row>
    <row r="20" spans="1:13" ht="15.75" thickBot="1" x14ac:dyDescent="0.3">
      <c r="A20" s="314" t="s">
        <v>16</v>
      </c>
      <c r="B20" s="315"/>
      <c r="C20" s="315"/>
      <c r="D20" s="315"/>
      <c r="E20" s="315"/>
      <c r="F20" s="315"/>
      <c r="G20" s="315"/>
      <c r="H20" s="315"/>
      <c r="I20" s="315"/>
      <c r="J20" s="315"/>
      <c r="K20" s="316"/>
      <c r="L20" s="317">
        <f>SUM(L17:L19)</f>
        <v>1018.49</v>
      </c>
      <c r="M20" s="300"/>
    </row>
    <row r="21" spans="1:13" ht="15.75" thickBot="1" x14ac:dyDescent="0.3">
      <c r="A21" s="318">
        <v>5</v>
      </c>
      <c r="B21" s="288" t="s">
        <v>30</v>
      </c>
      <c r="C21" s="288" t="s">
        <v>208</v>
      </c>
      <c r="D21" s="309" t="s">
        <v>20</v>
      </c>
      <c r="E21" s="309" t="s">
        <v>25</v>
      </c>
      <c r="F21" s="309">
        <v>5</v>
      </c>
      <c r="G21" s="309">
        <v>12.64</v>
      </c>
      <c r="H21" s="309">
        <v>11.82</v>
      </c>
      <c r="I21" s="309">
        <v>12.41</v>
      </c>
      <c r="J21" s="325">
        <v>12.29</v>
      </c>
      <c r="K21" s="311"/>
      <c r="L21" s="319">
        <f>PRODUCT(F21,J21)</f>
        <v>61.449999999999996</v>
      </c>
      <c r="M21" s="300"/>
    </row>
    <row r="22" spans="1:13" ht="15.75" thickBot="1" x14ac:dyDescent="0.3">
      <c r="A22" s="320"/>
      <c r="B22" s="291"/>
      <c r="C22" s="291"/>
      <c r="D22" s="312" t="s">
        <v>21</v>
      </c>
      <c r="E22" s="309" t="s">
        <v>25</v>
      </c>
      <c r="F22" s="312">
        <v>3</v>
      </c>
      <c r="G22" s="309">
        <v>12.64</v>
      </c>
      <c r="H22" s="309">
        <v>11.82</v>
      </c>
      <c r="I22" s="309">
        <v>12.41</v>
      </c>
      <c r="J22" s="325">
        <v>12.29</v>
      </c>
      <c r="K22" s="311"/>
      <c r="L22" s="319">
        <f>PRODUCT(F22,J22)</f>
        <v>36.869999999999997</v>
      </c>
      <c r="M22" s="300"/>
    </row>
    <row r="23" spans="1:13" ht="28.5" customHeight="1" thickBot="1" x14ac:dyDescent="0.3">
      <c r="A23" s="321"/>
      <c r="B23" s="297"/>
      <c r="C23" s="297"/>
      <c r="D23" s="292" t="s">
        <v>22</v>
      </c>
      <c r="E23" s="292" t="s">
        <v>25</v>
      </c>
      <c r="F23" s="292">
        <v>5</v>
      </c>
      <c r="G23" s="309">
        <v>12.64</v>
      </c>
      <c r="H23" s="309">
        <v>11.82</v>
      </c>
      <c r="I23" s="309">
        <v>12.41</v>
      </c>
      <c r="J23" s="325">
        <v>12.29</v>
      </c>
      <c r="K23" s="311"/>
      <c r="L23" s="319">
        <f>PRODUCT(F23,J23)</f>
        <v>61.449999999999996</v>
      </c>
      <c r="M23" s="300"/>
    </row>
    <row r="24" spans="1:13" ht="15.75" thickBot="1" x14ac:dyDescent="0.3">
      <c r="A24" s="301" t="s">
        <v>16</v>
      </c>
      <c r="B24" s="302"/>
      <c r="C24" s="302"/>
      <c r="D24" s="302"/>
      <c r="E24" s="302"/>
      <c r="F24" s="302"/>
      <c r="G24" s="302"/>
      <c r="H24" s="302"/>
      <c r="I24" s="302"/>
      <c r="J24" s="302"/>
      <c r="K24" s="303"/>
      <c r="L24" s="326">
        <f>SUM(L21:L23)</f>
        <v>159.76999999999998</v>
      </c>
      <c r="M24" s="300"/>
    </row>
    <row r="25" spans="1:13" ht="15.75" thickBot="1" x14ac:dyDescent="0.3">
      <c r="A25" s="288">
        <v>6</v>
      </c>
      <c r="B25" s="288" t="s">
        <v>30</v>
      </c>
      <c r="C25" s="288" t="s">
        <v>209</v>
      </c>
      <c r="D25" s="309" t="s">
        <v>20</v>
      </c>
      <c r="E25" s="327" t="s">
        <v>25</v>
      </c>
      <c r="F25" s="327">
        <v>5</v>
      </c>
      <c r="G25" s="328">
        <v>12.93</v>
      </c>
      <c r="H25" s="327">
        <v>12.08</v>
      </c>
      <c r="I25" s="327">
        <v>12.68</v>
      </c>
      <c r="J25" s="329">
        <v>12.56</v>
      </c>
      <c r="K25" s="299"/>
      <c r="L25" s="330">
        <f>PRODUCT(F25,J25)</f>
        <v>62.800000000000004</v>
      </c>
      <c r="M25" s="300"/>
    </row>
    <row r="26" spans="1:13" ht="15.75" thickBot="1" x14ac:dyDescent="0.3">
      <c r="A26" s="291"/>
      <c r="B26" s="291"/>
      <c r="C26" s="291"/>
      <c r="D26" s="312" t="s">
        <v>21</v>
      </c>
      <c r="E26" s="327" t="s">
        <v>25</v>
      </c>
      <c r="F26" s="309">
        <v>10</v>
      </c>
      <c r="G26" s="328">
        <v>12.93</v>
      </c>
      <c r="H26" s="327">
        <v>12.08</v>
      </c>
      <c r="I26" s="327">
        <v>12.68</v>
      </c>
      <c r="J26" s="329">
        <v>12.56</v>
      </c>
      <c r="K26" s="299"/>
      <c r="L26" s="330">
        <f>PRODUCT(F26,J26)</f>
        <v>125.60000000000001</v>
      </c>
      <c r="M26" s="300"/>
    </row>
    <row r="27" spans="1:13" ht="46.5" customHeight="1" thickBot="1" x14ac:dyDescent="0.3">
      <c r="A27" s="297"/>
      <c r="B27" s="297"/>
      <c r="C27" s="297"/>
      <c r="D27" s="292" t="s">
        <v>22</v>
      </c>
      <c r="E27" s="309" t="s">
        <v>25</v>
      </c>
      <c r="F27" s="328">
        <v>5</v>
      </c>
      <c r="G27" s="328">
        <v>12.93</v>
      </c>
      <c r="H27" s="309">
        <v>12.08</v>
      </c>
      <c r="I27" s="309">
        <v>12.68</v>
      </c>
      <c r="J27" s="329">
        <v>12.56</v>
      </c>
      <c r="K27" s="299"/>
      <c r="L27" s="330">
        <f>PRODUCT(F27,J27)</f>
        <v>62.800000000000004</v>
      </c>
      <c r="M27" s="300"/>
    </row>
    <row r="28" spans="1:13" ht="15.75" thickBot="1" x14ac:dyDescent="0.3">
      <c r="A28" s="331" t="s">
        <v>17</v>
      </c>
      <c r="B28" s="332"/>
      <c r="C28" s="332"/>
      <c r="D28" s="332"/>
      <c r="E28" s="332"/>
      <c r="F28" s="332"/>
      <c r="G28" s="332"/>
      <c r="H28" s="332"/>
      <c r="I28" s="332"/>
      <c r="J28" s="332"/>
      <c r="K28" s="333"/>
      <c r="L28" s="334">
        <f>SUM(L25:L27)</f>
        <v>251.20000000000002</v>
      </c>
      <c r="M28" s="300"/>
    </row>
    <row r="29" spans="1:13" ht="34.5" thickBot="1" x14ac:dyDescent="0.3">
      <c r="A29" s="335">
        <v>7</v>
      </c>
      <c r="B29" s="336" t="s">
        <v>33</v>
      </c>
      <c r="C29" s="337" t="s">
        <v>35</v>
      </c>
      <c r="D29" s="313" t="s">
        <v>22</v>
      </c>
      <c r="E29" s="338" t="s">
        <v>13</v>
      </c>
      <c r="F29" s="339">
        <v>10</v>
      </c>
      <c r="G29" s="339">
        <v>320.57</v>
      </c>
      <c r="H29" s="339">
        <v>299.60000000000002</v>
      </c>
      <c r="I29" s="339">
        <v>314.58</v>
      </c>
      <c r="J29" s="340">
        <v>311.58</v>
      </c>
      <c r="K29" s="341"/>
      <c r="L29" s="330">
        <f>PRODUCT(F29,J29)</f>
        <v>3115.7999999999997</v>
      </c>
      <c r="M29" s="300"/>
    </row>
    <row r="30" spans="1:13" ht="15.75" thickBot="1" x14ac:dyDescent="0.3">
      <c r="A30" s="305" t="s">
        <v>16</v>
      </c>
      <c r="B30" s="306"/>
      <c r="C30" s="306"/>
      <c r="D30" s="332"/>
      <c r="E30" s="332"/>
      <c r="F30" s="332"/>
      <c r="G30" s="332"/>
      <c r="H30" s="332"/>
      <c r="I30" s="332"/>
      <c r="J30" s="306"/>
      <c r="K30" s="307"/>
      <c r="L30" s="342">
        <f>L29</f>
        <v>3115.7999999999997</v>
      </c>
      <c r="M30" s="300"/>
    </row>
    <row r="31" spans="1:13" ht="15.75" thickBot="1" x14ac:dyDescent="0.3">
      <c r="A31" s="288">
        <v>8</v>
      </c>
      <c r="B31" s="288" t="s">
        <v>36</v>
      </c>
      <c r="C31" s="343" t="s">
        <v>34</v>
      </c>
      <c r="D31" s="308" t="s">
        <v>20</v>
      </c>
      <c r="E31" s="309" t="s">
        <v>13</v>
      </c>
      <c r="F31" s="309">
        <v>18</v>
      </c>
      <c r="G31" s="308">
        <v>128.6</v>
      </c>
      <c r="H31" s="308">
        <v>120.19</v>
      </c>
      <c r="I31" s="308">
        <v>126.2</v>
      </c>
      <c r="J31" s="298">
        <v>125</v>
      </c>
      <c r="K31" s="299"/>
      <c r="L31" s="294">
        <f>PRODUCT(F31,J31)</f>
        <v>2250</v>
      </c>
      <c r="M31" s="300"/>
    </row>
    <row r="32" spans="1:13" ht="15.75" thickBot="1" x14ac:dyDescent="0.3">
      <c r="A32" s="291"/>
      <c r="B32" s="291"/>
      <c r="C32" s="344"/>
      <c r="D32" s="345" t="s">
        <v>21</v>
      </c>
      <c r="E32" s="313" t="s">
        <v>13</v>
      </c>
      <c r="F32" s="328">
        <v>20</v>
      </c>
      <c r="G32" s="308">
        <v>128.6</v>
      </c>
      <c r="H32" s="308">
        <v>120.19</v>
      </c>
      <c r="I32" s="308">
        <v>126.2</v>
      </c>
      <c r="J32" s="298">
        <v>125</v>
      </c>
      <c r="K32" s="299"/>
      <c r="L32" s="294">
        <f>PRODUCT(F32,J32)</f>
        <v>2500</v>
      </c>
      <c r="M32" s="300"/>
    </row>
    <row r="33" spans="1:13" ht="15.75" thickBot="1" x14ac:dyDescent="0.3">
      <c r="A33" s="297"/>
      <c r="B33" s="297"/>
      <c r="C33" s="346"/>
      <c r="D33" s="313" t="s">
        <v>22</v>
      </c>
      <c r="E33" s="292" t="s">
        <v>13</v>
      </c>
      <c r="F33" s="292">
        <v>70</v>
      </c>
      <c r="G33" s="308">
        <v>128.6</v>
      </c>
      <c r="H33" s="308">
        <v>120.19</v>
      </c>
      <c r="I33" s="308">
        <v>126.2</v>
      </c>
      <c r="J33" s="298">
        <v>125</v>
      </c>
      <c r="K33" s="299"/>
      <c r="L33" s="294">
        <f>PRODUCT(F33,J33)</f>
        <v>8750</v>
      </c>
      <c r="M33" s="300"/>
    </row>
    <row r="34" spans="1:13" ht="15.75" thickBot="1" x14ac:dyDescent="0.3">
      <c r="A34" s="314" t="s">
        <v>16</v>
      </c>
      <c r="B34" s="315"/>
      <c r="C34" s="315"/>
      <c r="D34" s="302"/>
      <c r="E34" s="302"/>
      <c r="F34" s="302"/>
      <c r="G34" s="302"/>
      <c r="H34" s="302"/>
      <c r="I34" s="302"/>
      <c r="J34" s="315"/>
      <c r="K34" s="316"/>
      <c r="L34" s="317">
        <f>SUM(L31:L33)</f>
        <v>13500</v>
      </c>
      <c r="M34" s="300"/>
    </row>
    <row r="35" spans="1:13" ht="15.75" thickBot="1" x14ac:dyDescent="0.3">
      <c r="A35" s="318">
        <v>9</v>
      </c>
      <c r="B35" s="288" t="s">
        <v>160</v>
      </c>
      <c r="C35" s="288" t="s">
        <v>210</v>
      </c>
      <c r="D35" s="308" t="s">
        <v>20</v>
      </c>
      <c r="E35" s="313" t="s">
        <v>13</v>
      </c>
      <c r="F35" s="347">
        <v>50</v>
      </c>
      <c r="G35" s="309">
        <v>2.41</v>
      </c>
      <c r="H35" s="309">
        <v>2.65</v>
      </c>
      <c r="I35" s="309">
        <v>2.78</v>
      </c>
      <c r="J35" s="298">
        <v>2.61</v>
      </c>
      <c r="K35" s="299"/>
      <c r="L35" s="294">
        <f>PRODUCT(F35,J35)</f>
        <v>130.5</v>
      </c>
      <c r="M35" s="300"/>
    </row>
    <row r="36" spans="1:13" ht="15.75" thickBot="1" x14ac:dyDescent="0.3">
      <c r="A36" s="320"/>
      <c r="B36" s="291"/>
      <c r="C36" s="291"/>
      <c r="D36" s="309" t="s">
        <v>21</v>
      </c>
      <c r="E36" s="292" t="s">
        <v>13</v>
      </c>
      <c r="F36" s="328">
        <v>10</v>
      </c>
      <c r="G36" s="309">
        <v>2.41</v>
      </c>
      <c r="H36" s="309">
        <v>2.65</v>
      </c>
      <c r="I36" s="309">
        <v>2.78</v>
      </c>
      <c r="J36" s="298">
        <v>2.61</v>
      </c>
      <c r="K36" s="299"/>
      <c r="L36" s="294">
        <f>PRODUCT(F36,J36)</f>
        <v>26.099999999999998</v>
      </c>
      <c r="M36" s="300"/>
    </row>
    <row r="37" spans="1:13" ht="15.75" thickBot="1" x14ac:dyDescent="0.3">
      <c r="A37" s="321"/>
      <c r="B37" s="297"/>
      <c r="C37" s="297"/>
      <c r="D37" s="313" t="s">
        <v>22</v>
      </c>
      <c r="E37" s="292" t="s">
        <v>13</v>
      </c>
      <c r="F37" s="292">
        <v>10</v>
      </c>
      <c r="G37" s="309">
        <v>2.41</v>
      </c>
      <c r="H37" s="309">
        <v>2.65</v>
      </c>
      <c r="I37" s="309">
        <v>2.78</v>
      </c>
      <c r="J37" s="298">
        <v>2.61</v>
      </c>
      <c r="K37" s="299"/>
      <c r="L37" s="294">
        <f>PRODUCT(F37,J37)</f>
        <v>26.099999999999998</v>
      </c>
      <c r="M37" s="300"/>
    </row>
    <row r="38" spans="1:13" ht="15.75" thickBot="1" x14ac:dyDescent="0.3">
      <c r="A38" s="314" t="s">
        <v>16</v>
      </c>
      <c r="B38" s="315"/>
      <c r="C38" s="315"/>
      <c r="D38" s="302"/>
      <c r="E38" s="302"/>
      <c r="F38" s="302"/>
      <c r="G38" s="302"/>
      <c r="H38" s="302"/>
      <c r="I38" s="302"/>
      <c r="J38" s="315"/>
      <c r="K38" s="316"/>
      <c r="L38" s="317">
        <f>SUM(L35:L37)</f>
        <v>182.7</v>
      </c>
      <c r="M38" s="300"/>
    </row>
    <row r="39" spans="1:13" ht="125.25" customHeight="1" thickBot="1" x14ac:dyDescent="0.3">
      <c r="A39" s="327">
        <v>10</v>
      </c>
      <c r="B39" s="327" t="s">
        <v>161</v>
      </c>
      <c r="C39" s="327" t="s">
        <v>211</v>
      </c>
      <c r="D39" s="327" t="s">
        <v>40</v>
      </c>
      <c r="E39" s="309" t="s">
        <v>13</v>
      </c>
      <c r="F39" s="347">
        <v>50</v>
      </c>
      <c r="G39" s="308">
        <v>148.81</v>
      </c>
      <c r="H39" s="308">
        <v>139.08000000000001</v>
      </c>
      <c r="I39" s="308">
        <v>146.03</v>
      </c>
      <c r="J39" s="310">
        <v>144.63999999999999</v>
      </c>
      <c r="K39" s="311"/>
      <c r="L39" s="294">
        <f>PRODUCT(F39,J39)</f>
        <v>7231.9999999999991</v>
      </c>
      <c r="M39" s="300"/>
    </row>
    <row r="40" spans="1:13" ht="15.75" thickBot="1" x14ac:dyDescent="0.3">
      <c r="A40" s="314" t="s">
        <v>17</v>
      </c>
      <c r="B40" s="315"/>
      <c r="C40" s="315"/>
      <c r="D40" s="315"/>
      <c r="E40" s="315"/>
      <c r="F40" s="315"/>
      <c r="G40" s="315"/>
      <c r="H40" s="315"/>
      <c r="I40" s="315"/>
      <c r="J40" s="315"/>
      <c r="K40" s="316"/>
      <c r="L40" s="317">
        <f>L39</f>
        <v>7231.9999999999991</v>
      </c>
      <c r="M40" s="300"/>
    </row>
    <row r="41" spans="1:13" ht="15.75" thickBot="1" x14ac:dyDescent="0.3">
      <c r="A41" s="318">
        <v>11</v>
      </c>
      <c r="B41" s="288" t="s">
        <v>164</v>
      </c>
      <c r="C41" s="288" t="s">
        <v>212</v>
      </c>
      <c r="D41" s="348" t="s">
        <v>20</v>
      </c>
      <c r="E41" s="309" t="s">
        <v>13</v>
      </c>
      <c r="F41" s="309">
        <v>45</v>
      </c>
      <c r="G41" s="348">
        <v>114.82</v>
      </c>
      <c r="H41" s="309">
        <v>107.31</v>
      </c>
      <c r="I41" s="348">
        <v>112.68</v>
      </c>
      <c r="J41" s="349">
        <v>111.6</v>
      </c>
      <c r="K41" s="350"/>
      <c r="L41" s="351">
        <f>PRODUCT(F41,J41)</f>
        <v>5022</v>
      </c>
      <c r="M41" s="300"/>
    </row>
    <row r="42" spans="1:13" ht="173.25" customHeight="1" thickBot="1" x14ac:dyDescent="0.3">
      <c r="A42" s="320"/>
      <c r="B42" s="291"/>
      <c r="C42" s="291"/>
      <c r="D42" s="352" t="s">
        <v>21</v>
      </c>
      <c r="E42" s="309" t="s">
        <v>13</v>
      </c>
      <c r="F42" s="312">
        <v>30</v>
      </c>
      <c r="G42" s="348">
        <v>114.82</v>
      </c>
      <c r="H42" s="309">
        <v>107.31</v>
      </c>
      <c r="I42" s="348">
        <v>112.68</v>
      </c>
      <c r="J42" s="349">
        <v>111.6</v>
      </c>
      <c r="K42" s="350"/>
      <c r="L42" s="351">
        <f>PRODUCT(F42,J42)</f>
        <v>3348</v>
      </c>
      <c r="M42" s="300"/>
    </row>
    <row r="43" spans="1:13" ht="15.75" thickBot="1" x14ac:dyDescent="0.3">
      <c r="A43" s="314" t="s">
        <v>16</v>
      </c>
      <c r="B43" s="315"/>
      <c r="C43" s="315"/>
      <c r="D43" s="315"/>
      <c r="E43" s="315"/>
      <c r="F43" s="315"/>
      <c r="G43" s="315"/>
      <c r="H43" s="315"/>
      <c r="I43" s="315"/>
      <c r="J43" s="315"/>
      <c r="K43" s="316"/>
      <c r="L43" s="317">
        <f>SUM(L41:L42)</f>
        <v>8370</v>
      </c>
      <c r="M43" s="300"/>
    </row>
    <row r="44" spans="1:13" ht="193.5" customHeight="1" thickBot="1" x14ac:dyDescent="0.3">
      <c r="A44" s="353">
        <v>12</v>
      </c>
      <c r="B44" s="327" t="s">
        <v>164</v>
      </c>
      <c r="C44" s="327" t="s">
        <v>213</v>
      </c>
      <c r="D44" s="309" t="s">
        <v>20</v>
      </c>
      <c r="E44" s="348" t="s">
        <v>13</v>
      </c>
      <c r="F44" s="309">
        <v>50</v>
      </c>
      <c r="G44" s="354">
        <v>130.44</v>
      </c>
      <c r="H44" s="308">
        <v>121.91</v>
      </c>
      <c r="I44" s="354">
        <v>128</v>
      </c>
      <c r="J44" s="298">
        <v>126.78</v>
      </c>
      <c r="K44" s="299"/>
      <c r="L44" s="355">
        <v>6339</v>
      </c>
      <c r="M44" s="300"/>
    </row>
    <row r="45" spans="1:13" ht="15.75" thickBot="1" x14ac:dyDescent="0.3">
      <c r="A45" s="314" t="s">
        <v>16</v>
      </c>
      <c r="B45" s="315"/>
      <c r="C45" s="315"/>
      <c r="D45" s="315"/>
      <c r="E45" s="315"/>
      <c r="F45" s="315"/>
      <c r="G45" s="315"/>
      <c r="H45" s="315"/>
      <c r="I45" s="315"/>
      <c r="J45" s="315"/>
      <c r="K45" s="316"/>
      <c r="L45" s="317">
        <f>L44</f>
        <v>6339</v>
      </c>
      <c r="M45" s="300"/>
    </row>
    <row r="46" spans="1:13" ht="180.75" customHeight="1" thickBot="1" x14ac:dyDescent="0.3">
      <c r="A46" s="312">
        <v>13</v>
      </c>
      <c r="B46" s="312" t="s">
        <v>166</v>
      </c>
      <c r="C46" s="312" t="s">
        <v>258</v>
      </c>
      <c r="D46" s="292" t="s">
        <v>48</v>
      </c>
      <c r="E46" s="292" t="s">
        <v>25</v>
      </c>
      <c r="F46" s="292">
        <v>5</v>
      </c>
      <c r="G46" s="292">
        <v>1419.96</v>
      </c>
      <c r="H46" s="292">
        <v>1327.07</v>
      </c>
      <c r="I46" s="292">
        <v>1393.42</v>
      </c>
      <c r="J46" s="356">
        <v>1380.15</v>
      </c>
      <c r="K46" s="290"/>
      <c r="L46" s="319">
        <f>PRODUCT(F46,J46)</f>
        <v>6900.75</v>
      </c>
      <c r="M46" s="300"/>
    </row>
    <row r="47" spans="1:13" x14ac:dyDescent="0.25">
      <c r="A47" s="301" t="s">
        <v>16</v>
      </c>
      <c r="B47" s="302"/>
      <c r="C47" s="302"/>
      <c r="D47" s="302"/>
      <c r="E47" s="302"/>
      <c r="F47" s="302"/>
      <c r="G47" s="302"/>
      <c r="H47" s="302"/>
      <c r="I47" s="302"/>
      <c r="J47" s="302"/>
      <c r="K47" s="303"/>
      <c r="L47" s="304">
        <f>SUM(L46:L46)</f>
        <v>6900.75</v>
      </c>
      <c r="M47" s="300"/>
    </row>
    <row r="48" spans="1:13" ht="15.75" thickBot="1" x14ac:dyDescent="0.3">
      <c r="A48" s="305"/>
      <c r="B48" s="306"/>
      <c r="C48" s="306"/>
      <c r="D48" s="306"/>
      <c r="E48" s="306"/>
      <c r="F48" s="306"/>
      <c r="G48" s="306"/>
      <c r="H48" s="306"/>
      <c r="I48" s="306"/>
      <c r="J48" s="306"/>
      <c r="K48" s="307"/>
      <c r="L48" s="284"/>
      <c r="M48" s="300"/>
    </row>
    <row r="49" spans="1:13" ht="15.75" thickBot="1" x14ac:dyDescent="0.3">
      <c r="A49" s="291">
        <v>14</v>
      </c>
      <c r="B49" s="288" t="s">
        <v>159</v>
      </c>
      <c r="C49" s="288" t="s">
        <v>237</v>
      </c>
      <c r="D49" s="292" t="s">
        <v>21</v>
      </c>
      <c r="E49" s="292" t="s">
        <v>51</v>
      </c>
      <c r="F49" s="292">
        <v>5</v>
      </c>
      <c r="G49" s="292">
        <v>81.400000000000006</v>
      </c>
      <c r="H49" s="292">
        <v>76.069999999999993</v>
      </c>
      <c r="I49" s="292">
        <v>79.88</v>
      </c>
      <c r="J49" s="357">
        <v>79.12</v>
      </c>
      <c r="K49" s="358"/>
      <c r="L49" s="319">
        <f>PRODUCT(F49,J49)</f>
        <v>395.6</v>
      </c>
      <c r="M49" s="300"/>
    </row>
    <row r="50" spans="1:13" ht="27" customHeight="1" thickBot="1" x14ac:dyDescent="0.3">
      <c r="A50" s="297"/>
      <c r="B50" s="297"/>
      <c r="C50" s="297"/>
      <c r="D50" s="292" t="s">
        <v>22</v>
      </c>
      <c r="E50" s="292" t="s">
        <v>51</v>
      </c>
      <c r="F50" s="292">
        <v>8</v>
      </c>
      <c r="G50" s="292">
        <v>81.400000000000006</v>
      </c>
      <c r="H50" s="292">
        <v>76.069999999999993</v>
      </c>
      <c r="I50" s="292">
        <v>79.88</v>
      </c>
      <c r="J50" s="357">
        <v>79.12</v>
      </c>
      <c r="K50" s="358"/>
      <c r="L50" s="319">
        <f>PRODUCT(F50,J50)</f>
        <v>632.96</v>
      </c>
      <c r="M50" s="300"/>
    </row>
    <row r="51" spans="1:13" x14ac:dyDescent="0.25">
      <c r="A51" s="301" t="s">
        <v>16</v>
      </c>
      <c r="B51" s="302"/>
      <c r="C51" s="302"/>
      <c r="D51" s="302"/>
      <c r="E51" s="302"/>
      <c r="F51" s="302"/>
      <c r="G51" s="302"/>
      <c r="H51" s="302"/>
      <c r="I51" s="302"/>
      <c r="J51" s="302"/>
      <c r="K51" s="303"/>
      <c r="L51" s="304">
        <f>SUM(L49:L50)</f>
        <v>1028.56</v>
      </c>
      <c r="M51" s="300"/>
    </row>
    <row r="52" spans="1:13" ht="15.75" thickBot="1" x14ac:dyDescent="0.3">
      <c r="A52" s="305"/>
      <c r="B52" s="306"/>
      <c r="C52" s="306"/>
      <c r="D52" s="306"/>
      <c r="E52" s="306"/>
      <c r="F52" s="306"/>
      <c r="G52" s="306"/>
      <c r="H52" s="306"/>
      <c r="I52" s="306"/>
      <c r="J52" s="306"/>
      <c r="K52" s="307"/>
      <c r="L52" s="284"/>
      <c r="M52" s="300"/>
    </row>
    <row r="53" spans="1:13" ht="113.25" thickBot="1" x14ac:dyDescent="0.3">
      <c r="A53" s="359">
        <v>15</v>
      </c>
      <c r="B53" s="327" t="s">
        <v>167</v>
      </c>
      <c r="C53" s="327" t="s">
        <v>245</v>
      </c>
      <c r="D53" s="292" t="s">
        <v>22</v>
      </c>
      <c r="E53" s="292" t="s">
        <v>51</v>
      </c>
      <c r="F53" s="292">
        <v>2</v>
      </c>
      <c r="G53" s="292">
        <v>434.2</v>
      </c>
      <c r="H53" s="292">
        <v>405.8</v>
      </c>
      <c r="I53" s="292">
        <v>426.09</v>
      </c>
      <c r="J53" s="356">
        <v>422.03</v>
      </c>
      <c r="K53" s="290"/>
      <c r="L53" s="319">
        <f>PRODUCT(F53,J53)</f>
        <v>844.06</v>
      </c>
      <c r="M53" s="300"/>
    </row>
    <row r="54" spans="1:13" x14ac:dyDescent="0.25">
      <c r="A54" s="301" t="s">
        <v>16</v>
      </c>
      <c r="B54" s="302"/>
      <c r="C54" s="302"/>
      <c r="D54" s="302"/>
      <c r="E54" s="302"/>
      <c r="F54" s="302"/>
      <c r="G54" s="302"/>
      <c r="H54" s="302"/>
      <c r="I54" s="302"/>
      <c r="J54" s="302"/>
      <c r="K54" s="303"/>
      <c r="L54" s="304">
        <f>SUM(L53:L53)</f>
        <v>844.06</v>
      </c>
      <c r="M54" s="300"/>
    </row>
    <row r="55" spans="1:13" ht="15.75" thickBot="1" x14ac:dyDescent="0.3">
      <c r="A55" s="305"/>
      <c r="B55" s="306"/>
      <c r="C55" s="306"/>
      <c r="D55" s="306"/>
      <c r="E55" s="306"/>
      <c r="F55" s="306"/>
      <c r="G55" s="306"/>
      <c r="H55" s="306"/>
      <c r="I55" s="306"/>
      <c r="J55" s="306"/>
      <c r="K55" s="307"/>
      <c r="L55" s="284"/>
      <c r="M55" s="300"/>
    </row>
    <row r="56" spans="1:13" ht="15.75" thickBot="1" x14ac:dyDescent="0.3">
      <c r="A56" s="291">
        <v>16</v>
      </c>
      <c r="B56" s="288" t="s">
        <v>159</v>
      </c>
      <c r="C56" s="288" t="s">
        <v>238</v>
      </c>
      <c r="D56" s="292" t="s">
        <v>21</v>
      </c>
      <c r="E56" s="292" t="s">
        <v>51</v>
      </c>
      <c r="F56" s="292">
        <v>2</v>
      </c>
      <c r="G56" s="292">
        <v>129.66</v>
      </c>
      <c r="H56" s="292">
        <v>121.18</v>
      </c>
      <c r="I56" s="292">
        <v>127.24</v>
      </c>
      <c r="J56" s="357">
        <v>126.03</v>
      </c>
      <c r="K56" s="358"/>
      <c r="L56" s="319">
        <f>PRODUCT(F56,J56)</f>
        <v>252.06</v>
      </c>
      <c r="M56" s="300"/>
    </row>
    <row r="57" spans="1:13" ht="36.75" customHeight="1" thickBot="1" x14ac:dyDescent="0.3">
      <c r="A57" s="291"/>
      <c r="B57" s="297"/>
      <c r="C57" s="297"/>
      <c r="D57" s="292" t="s">
        <v>22</v>
      </c>
      <c r="E57" s="292" t="s">
        <v>51</v>
      </c>
      <c r="F57" s="292">
        <v>8</v>
      </c>
      <c r="G57" s="292">
        <v>129.66</v>
      </c>
      <c r="H57" s="292">
        <v>121.18</v>
      </c>
      <c r="I57" s="292">
        <v>127.24</v>
      </c>
      <c r="J57" s="357">
        <v>126.03</v>
      </c>
      <c r="K57" s="358"/>
      <c r="L57" s="319">
        <f>PRODUCT(F57,J57)</f>
        <v>1008.24</v>
      </c>
      <c r="M57" s="300"/>
    </row>
    <row r="58" spans="1:13" x14ac:dyDescent="0.25">
      <c r="A58" s="301" t="s">
        <v>16</v>
      </c>
      <c r="B58" s="302"/>
      <c r="C58" s="302"/>
      <c r="D58" s="302"/>
      <c r="E58" s="302"/>
      <c r="F58" s="302"/>
      <c r="G58" s="302"/>
      <c r="H58" s="302"/>
      <c r="I58" s="302"/>
      <c r="J58" s="302"/>
      <c r="K58" s="303"/>
      <c r="L58" s="304">
        <f>SUM(L56:L57)</f>
        <v>1260.3</v>
      </c>
      <c r="M58" s="300"/>
    </row>
    <row r="59" spans="1:13" ht="15.75" thickBot="1" x14ac:dyDescent="0.3">
      <c r="A59" s="305"/>
      <c r="B59" s="306"/>
      <c r="C59" s="306"/>
      <c r="D59" s="332"/>
      <c r="E59" s="332"/>
      <c r="F59" s="332"/>
      <c r="G59" s="332"/>
      <c r="H59" s="332"/>
      <c r="I59" s="332"/>
      <c r="J59" s="306"/>
      <c r="K59" s="307"/>
      <c r="L59" s="284"/>
      <c r="M59" s="300"/>
    </row>
    <row r="60" spans="1:13" ht="15.75" thickBot="1" x14ac:dyDescent="0.3">
      <c r="A60" s="320">
        <v>17</v>
      </c>
      <c r="B60" s="291" t="s">
        <v>168</v>
      </c>
      <c r="C60" s="291" t="s">
        <v>252</v>
      </c>
      <c r="D60" s="360" t="s">
        <v>21</v>
      </c>
      <c r="E60" s="339" t="s">
        <v>13</v>
      </c>
      <c r="F60" s="339">
        <v>5</v>
      </c>
      <c r="G60" s="339">
        <v>88.19</v>
      </c>
      <c r="H60" s="339">
        <v>82.42</v>
      </c>
      <c r="I60" s="339">
        <v>86.54</v>
      </c>
      <c r="J60" s="361">
        <v>85.72</v>
      </c>
      <c r="K60" s="358"/>
      <c r="L60" s="319">
        <f>PRODUCT(J60,F60)</f>
        <v>428.6</v>
      </c>
      <c r="M60" s="300"/>
    </row>
    <row r="61" spans="1:13" ht="126" customHeight="1" thickBot="1" x14ac:dyDescent="0.3">
      <c r="A61" s="321"/>
      <c r="B61" s="297"/>
      <c r="C61" s="297"/>
      <c r="D61" s="313" t="s">
        <v>22</v>
      </c>
      <c r="E61" s="292" t="s">
        <v>13</v>
      </c>
      <c r="F61" s="292">
        <v>50</v>
      </c>
      <c r="G61" s="339">
        <v>88.19</v>
      </c>
      <c r="H61" s="339">
        <v>82.42</v>
      </c>
      <c r="I61" s="339">
        <v>86.54</v>
      </c>
      <c r="J61" s="361">
        <v>85.72</v>
      </c>
      <c r="K61" s="358"/>
      <c r="L61" s="319">
        <f>PRODUCT(J61,F61)</f>
        <v>4286</v>
      </c>
      <c r="M61" s="300"/>
    </row>
    <row r="62" spans="1:13" x14ac:dyDescent="0.25">
      <c r="A62" s="301" t="s">
        <v>16</v>
      </c>
      <c r="B62" s="302"/>
      <c r="C62" s="302"/>
      <c r="D62" s="302"/>
      <c r="E62" s="302"/>
      <c r="F62" s="302"/>
      <c r="G62" s="302"/>
      <c r="H62" s="302"/>
      <c r="I62" s="302"/>
      <c r="J62" s="302"/>
      <c r="K62" s="303"/>
      <c r="L62" s="304">
        <f>SUM(L60:L61)</f>
        <v>4714.6000000000004</v>
      </c>
      <c r="M62" s="300"/>
    </row>
    <row r="63" spans="1:13" ht="15.75" thickBot="1" x14ac:dyDescent="0.3">
      <c r="A63" s="331"/>
      <c r="B63" s="332"/>
      <c r="C63" s="332"/>
      <c r="D63" s="332"/>
      <c r="E63" s="332"/>
      <c r="F63" s="332"/>
      <c r="G63" s="332"/>
      <c r="H63" s="332"/>
      <c r="I63" s="332"/>
      <c r="J63" s="306"/>
      <c r="K63" s="307"/>
      <c r="L63" s="284"/>
      <c r="M63" s="300"/>
    </row>
    <row r="64" spans="1:13" ht="15.75" thickBot="1" x14ac:dyDescent="0.3">
      <c r="A64" s="343">
        <v>18</v>
      </c>
      <c r="B64" s="288" t="s">
        <v>170</v>
      </c>
      <c r="C64" s="343" t="s">
        <v>214</v>
      </c>
      <c r="D64" s="308" t="s">
        <v>20</v>
      </c>
      <c r="E64" s="348" t="s">
        <v>13</v>
      </c>
      <c r="F64" s="309">
        <v>30</v>
      </c>
      <c r="G64" s="348">
        <v>24.88</v>
      </c>
      <c r="H64" s="309">
        <v>23.25</v>
      </c>
      <c r="I64" s="348">
        <v>24.41</v>
      </c>
      <c r="J64" s="310">
        <v>24.18</v>
      </c>
      <c r="K64" s="311"/>
      <c r="L64" s="294">
        <f>PRODUCT(F64,J64)</f>
        <v>725.4</v>
      </c>
      <c r="M64" s="300"/>
    </row>
    <row r="65" spans="1:13" ht="15.75" thickBot="1" x14ac:dyDescent="0.3">
      <c r="A65" s="344"/>
      <c r="B65" s="291"/>
      <c r="C65" s="344"/>
      <c r="D65" s="362" t="s">
        <v>21</v>
      </c>
      <c r="E65" s="348" t="s">
        <v>13</v>
      </c>
      <c r="F65" s="313">
        <v>5</v>
      </c>
      <c r="G65" s="348">
        <v>24.88</v>
      </c>
      <c r="H65" s="309">
        <v>23.25</v>
      </c>
      <c r="I65" s="348">
        <v>24.41</v>
      </c>
      <c r="J65" s="310">
        <v>24.18</v>
      </c>
      <c r="K65" s="311"/>
      <c r="L65" s="294">
        <f>PRODUCT(F65,J65)</f>
        <v>120.9</v>
      </c>
      <c r="M65" s="300"/>
    </row>
    <row r="66" spans="1:13" ht="111.75" customHeight="1" thickBot="1" x14ac:dyDescent="0.3">
      <c r="A66" s="363"/>
      <c r="B66" s="297"/>
      <c r="C66" s="363"/>
      <c r="D66" s="322" t="s">
        <v>22</v>
      </c>
      <c r="E66" s="348" t="s">
        <v>13</v>
      </c>
      <c r="F66" s="313">
        <v>10</v>
      </c>
      <c r="G66" s="348">
        <v>24.88</v>
      </c>
      <c r="H66" s="309">
        <v>23.25</v>
      </c>
      <c r="I66" s="348">
        <v>24.41</v>
      </c>
      <c r="J66" s="310">
        <v>24.18</v>
      </c>
      <c r="K66" s="311"/>
      <c r="L66" s="294">
        <f>PRODUCT(F66,J66)</f>
        <v>241.8</v>
      </c>
      <c r="M66" s="300"/>
    </row>
    <row r="67" spans="1:13" x14ac:dyDescent="0.25">
      <c r="A67" s="331" t="s">
        <v>16</v>
      </c>
      <c r="B67" s="332"/>
      <c r="C67" s="332"/>
      <c r="D67" s="302"/>
      <c r="E67" s="302"/>
      <c r="F67" s="302"/>
      <c r="G67" s="302"/>
      <c r="H67" s="302"/>
      <c r="I67" s="302"/>
      <c r="J67" s="302"/>
      <c r="K67" s="303"/>
      <c r="L67" s="304">
        <f>SUM(L64:L66)</f>
        <v>1088.0999999999999</v>
      </c>
      <c r="M67" s="300"/>
    </row>
    <row r="68" spans="1:13" ht="15.75" thickBot="1" x14ac:dyDescent="0.3">
      <c r="A68" s="305"/>
      <c r="B68" s="306"/>
      <c r="C68" s="306"/>
      <c r="D68" s="306"/>
      <c r="E68" s="306"/>
      <c r="F68" s="306"/>
      <c r="G68" s="306"/>
      <c r="H68" s="306"/>
      <c r="I68" s="306"/>
      <c r="J68" s="306"/>
      <c r="K68" s="307"/>
      <c r="L68" s="284"/>
      <c r="M68" s="300"/>
    </row>
    <row r="69" spans="1:13" ht="15.75" thickBot="1" x14ac:dyDescent="0.3">
      <c r="A69" s="343">
        <v>19</v>
      </c>
      <c r="B69" s="288" t="s">
        <v>159</v>
      </c>
      <c r="C69" s="288" t="s">
        <v>239</v>
      </c>
      <c r="D69" s="345" t="s">
        <v>21</v>
      </c>
      <c r="E69" s="309" t="s">
        <v>51</v>
      </c>
      <c r="F69" s="348">
        <v>3</v>
      </c>
      <c r="G69" s="309">
        <v>22.14</v>
      </c>
      <c r="H69" s="348">
        <v>20.69</v>
      </c>
      <c r="I69" s="309">
        <v>21.73</v>
      </c>
      <c r="J69" s="310">
        <v>21.52</v>
      </c>
      <c r="K69" s="311"/>
      <c r="L69" s="292">
        <f>PRODUCT(F69,J69)</f>
        <v>64.56</v>
      </c>
      <c r="M69" s="300"/>
    </row>
    <row r="70" spans="1:13" ht="21" customHeight="1" thickBot="1" x14ac:dyDescent="0.3">
      <c r="A70" s="346"/>
      <c r="B70" s="297"/>
      <c r="C70" s="297"/>
      <c r="D70" s="313" t="s">
        <v>22</v>
      </c>
      <c r="E70" s="309" t="s">
        <v>51</v>
      </c>
      <c r="F70" s="364">
        <v>8</v>
      </c>
      <c r="G70" s="309">
        <v>22.14</v>
      </c>
      <c r="H70" s="348">
        <v>20.69</v>
      </c>
      <c r="I70" s="309">
        <v>21.73</v>
      </c>
      <c r="J70" s="310">
        <v>21.52</v>
      </c>
      <c r="K70" s="311"/>
      <c r="L70" s="292">
        <f>PRODUCT(F70,J70)</f>
        <v>172.16</v>
      </c>
      <c r="M70" s="300"/>
    </row>
    <row r="71" spans="1:13" ht="15.75" thickBot="1" x14ac:dyDescent="0.3">
      <c r="A71" s="314" t="s">
        <v>16</v>
      </c>
      <c r="B71" s="315"/>
      <c r="C71" s="315"/>
      <c r="D71" s="315"/>
      <c r="E71" s="315"/>
      <c r="F71" s="315"/>
      <c r="G71" s="315"/>
      <c r="H71" s="315"/>
      <c r="I71" s="315"/>
      <c r="J71" s="315"/>
      <c r="K71" s="316"/>
      <c r="L71" s="365">
        <f>SUM(L69:L70)</f>
        <v>236.72</v>
      </c>
      <c r="M71" s="300"/>
    </row>
    <row r="72" spans="1:13" ht="15.75" thickBot="1" x14ac:dyDescent="0.3">
      <c r="A72" s="318">
        <v>20</v>
      </c>
      <c r="B72" s="288" t="s">
        <v>171</v>
      </c>
      <c r="C72" s="288" t="s">
        <v>199</v>
      </c>
      <c r="D72" s="352" t="s">
        <v>20</v>
      </c>
      <c r="E72" s="309" t="s">
        <v>13</v>
      </c>
      <c r="F72" s="352">
        <v>25</v>
      </c>
      <c r="G72" s="309">
        <v>19.55</v>
      </c>
      <c r="H72" s="352">
        <v>18.27</v>
      </c>
      <c r="I72" s="309">
        <v>19.18</v>
      </c>
      <c r="J72" s="310">
        <v>19</v>
      </c>
      <c r="K72" s="311"/>
      <c r="L72" s="366">
        <f>PRODUCT(F72,J72)</f>
        <v>475</v>
      </c>
      <c r="M72" s="300"/>
    </row>
    <row r="73" spans="1:13" ht="15.75" thickBot="1" x14ac:dyDescent="0.3">
      <c r="A73" s="320"/>
      <c r="B73" s="291"/>
      <c r="C73" s="291"/>
      <c r="D73" s="352" t="s">
        <v>21</v>
      </c>
      <c r="E73" s="309" t="s">
        <v>13</v>
      </c>
      <c r="F73" s="352">
        <v>15</v>
      </c>
      <c r="G73" s="309">
        <v>19.55</v>
      </c>
      <c r="H73" s="352">
        <v>18.27</v>
      </c>
      <c r="I73" s="309">
        <v>19.18</v>
      </c>
      <c r="J73" s="310">
        <v>19</v>
      </c>
      <c r="K73" s="311"/>
      <c r="L73" s="366">
        <f>PRODUCT(F73,J73)</f>
        <v>285</v>
      </c>
      <c r="M73" s="300"/>
    </row>
    <row r="74" spans="1:13" ht="40.5" customHeight="1" thickBot="1" x14ac:dyDescent="0.3">
      <c r="A74" s="320"/>
      <c r="B74" s="291"/>
      <c r="C74" s="291"/>
      <c r="D74" s="352" t="s">
        <v>40</v>
      </c>
      <c r="E74" s="309" t="s">
        <v>13</v>
      </c>
      <c r="F74" s="352">
        <v>20</v>
      </c>
      <c r="G74" s="309">
        <v>19.55</v>
      </c>
      <c r="H74" s="352">
        <v>18.27</v>
      </c>
      <c r="I74" s="309">
        <v>19.18</v>
      </c>
      <c r="J74" s="310">
        <v>19</v>
      </c>
      <c r="K74" s="311"/>
      <c r="L74" s="366">
        <f>PRODUCT(F74,J74)</f>
        <v>380</v>
      </c>
      <c r="M74" s="300"/>
    </row>
    <row r="75" spans="1:13" ht="22.5" customHeight="1" thickBot="1" x14ac:dyDescent="0.3">
      <c r="A75" s="321"/>
      <c r="B75" s="297"/>
      <c r="C75" s="297"/>
      <c r="D75" s="292" t="s">
        <v>22</v>
      </c>
      <c r="E75" s="309" t="s">
        <v>13</v>
      </c>
      <c r="F75" s="292">
        <v>20</v>
      </c>
      <c r="G75" s="309">
        <v>19.55</v>
      </c>
      <c r="H75" s="352">
        <v>18.27</v>
      </c>
      <c r="I75" s="309">
        <v>19.18</v>
      </c>
      <c r="J75" s="310">
        <v>19</v>
      </c>
      <c r="K75" s="311"/>
      <c r="L75" s="366">
        <f>PRODUCT(F75,J75)</f>
        <v>380</v>
      </c>
      <c r="M75" s="300"/>
    </row>
    <row r="76" spans="1:13" ht="12" customHeight="1" x14ac:dyDescent="0.25">
      <c r="A76" s="301" t="s">
        <v>16</v>
      </c>
      <c r="B76" s="302"/>
      <c r="C76" s="302"/>
      <c r="D76" s="302"/>
      <c r="E76" s="302"/>
      <c r="F76" s="302"/>
      <c r="G76" s="302"/>
      <c r="H76" s="302"/>
      <c r="I76" s="302"/>
      <c r="J76" s="302"/>
      <c r="K76" s="303"/>
      <c r="L76" s="304">
        <f>SUM(L72:L75)</f>
        <v>1520</v>
      </c>
      <c r="M76" s="300"/>
    </row>
    <row r="77" spans="1:13" ht="15.75" thickBot="1" x14ac:dyDescent="0.3">
      <c r="A77" s="305"/>
      <c r="B77" s="306"/>
      <c r="C77" s="306"/>
      <c r="D77" s="306"/>
      <c r="E77" s="306"/>
      <c r="F77" s="306"/>
      <c r="G77" s="306"/>
      <c r="H77" s="306"/>
      <c r="I77" s="306"/>
      <c r="J77" s="306"/>
      <c r="K77" s="307"/>
      <c r="L77" s="367"/>
      <c r="M77" s="300"/>
    </row>
    <row r="78" spans="1:13" ht="15.75" thickBot="1" x14ac:dyDescent="0.3">
      <c r="A78" s="318">
        <v>21</v>
      </c>
      <c r="B78" s="288" t="s">
        <v>172</v>
      </c>
      <c r="C78" s="288" t="s">
        <v>215</v>
      </c>
      <c r="D78" s="309" t="s">
        <v>21</v>
      </c>
      <c r="E78" s="352" t="s">
        <v>13</v>
      </c>
      <c r="F78" s="309">
        <v>5</v>
      </c>
      <c r="G78" s="368">
        <v>155.69</v>
      </c>
      <c r="H78" s="308">
        <v>87.55</v>
      </c>
      <c r="I78" s="368">
        <v>152.78</v>
      </c>
      <c r="J78" s="329">
        <v>132.01</v>
      </c>
      <c r="K78" s="299"/>
      <c r="L78" s="294">
        <f>PRODUCT(F78,J78)</f>
        <v>660.05</v>
      </c>
      <c r="M78" s="300"/>
    </row>
    <row r="79" spans="1:13" ht="72.75" customHeight="1" thickBot="1" x14ac:dyDescent="0.3">
      <c r="A79" s="321"/>
      <c r="B79" s="297"/>
      <c r="C79" s="297"/>
      <c r="D79" s="322" t="s">
        <v>22</v>
      </c>
      <c r="E79" s="292" t="s">
        <v>13</v>
      </c>
      <c r="F79" s="292">
        <v>15</v>
      </c>
      <c r="G79" s="368">
        <v>155.69</v>
      </c>
      <c r="H79" s="308">
        <v>87.55</v>
      </c>
      <c r="I79" s="368">
        <v>152.78</v>
      </c>
      <c r="J79" s="329">
        <v>132.01</v>
      </c>
      <c r="K79" s="299"/>
      <c r="L79" s="294">
        <f>PRODUCT(F79,J79)</f>
        <v>1980.1499999999999</v>
      </c>
      <c r="M79" s="300"/>
    </row>
    <row r="80" spans="1:13" x14ac:dyDescent="0.25">
      <c r="A80" s="301" t="s">
        <v>16</v>
      </c>
      <c r="B80" s="302"/>
      <c r="C80" s="302"/>
      <c r="D80" s="302"/>
      <c r="E80" s="302"/>
      <c r="F80" s="302"/>
      <c r="G80" s="302"/>
      <c r="H80" s="302"/>
      <c r="I80" s="302"/>
      <c r="J80" s="302"/>
      <c r="K80" s="303"/>
      <c r="L80" s="304">
        <f>SUM(L77:L79)</f>
        <v>2640.2</v>
      </c>
      <c r="M80" s="300"/>
    </row>
    <row r="81" spans="1:13" ht="15.75" thickBot="1" x14ac:dyDescent="0.3">
      <c r="A81" s="305"/>
      <c r="B81" s="306"/>
      <c r="C81" s="306"/>
      <c r="D81" s="306"/>
      <c r="E81" s="306"/>
      <c r="F81" s="306"/>
      <c r="G81" s="306"/>
      <c r="H81" s="306"/>
      <c r="I81" s="306"/>
      <c r="J81" s="306"/>
      <c r="K81" s="307"/>
      <c r="L81" s="367"/>
      <c r="M81" s="300"/>
    </row>
    <row r="82" spans="1:13" ht="15.75" thickBot="1" x14ac:dyDescent="0.3">
      <c r="A82" s="318">
        <v>22</v>
      </c>
      <c r="B82" s="288" t="s">
        <v>173</v>
      </c>
      <c r="C82" s="288" t="s">
        <v>253</v>
      </c>
      <c r="D82" s="368" t="s">
        <v>20</v>
      </c>
      <c r="E82" s="309" t="s">
        <v>13</v>
      </c>
      <c r="F82" s="352">
        <v>2</v>
      </c>
      <c r="G82" s="309">
        <v>528.41</v>
      </c>
      <c r="H82" s="352">
        <v>493.84</v>
      </c>
      <c r="I82" s="309">
        <v>518.53</v>
      </c>
      <c r="J82" s="329">
        <v>513.59</v>
      </c>
      <c r="K82" s="299"/>
      <c r="L82" s="319">
        <f>PRODUCT(F82,J82)</f>
        <v>1027.18</v>
      </c>
      <c r="M82" s="300"/>
    </row>
    <row r="83" spans="1:13" ht="276" customHeight="1" thickBot="1" x14ac:dyDescent="0.3">
      <c r="A83" s="321"/>
      <c r="B83" s="297"/>
      <c r="C83" s="297"/>
      <c r="D83" s="292" t="s">
        <v>22</v>
      </c>
      <c r="E83" s="292" t="s">
        <v>13</v>
      </c>
      <c r="F83" s="292">
        <v>2</v>
      </c>
      <c r="G83" s="309">
        <v>528.41</v>
      </c>
      <c r="H83" s="352">
        <v>493.84</v>
      </c>
      <c r="I83" s="309">
        <v>518.53</v>
      </c>
      <c r="J83" s="329">
        <v>513.59</v>
      </c>
      <c r="K83" s="299"/>
      <c r="L83" s="319">
        <f>PRODUCT(F83,J83)</f>
        <v>1027.18</v>
      </c>
      <c r="M83" s="300"/>
    </row>
    <row r="84" spans="1:13" x14ac:dyDescent="0.25">
      <c r="A84" s="301" t="s">
        <v>16</v>
      </c>
      <c r="B84" s="302"/>
      <c r="C84" s="302"/>
      <c r="D84" s="302"/>
      <c r="E84" s="302"/>
      <c r="F84" s="302"/>
      <c r="G84" s="302"/>
      <c r="H84" s="302"/>
      <c r="I84" s="302"/>
      <c r="J84" s="302"/>
      <c r="K84" s="303"/>
      <c r="L84" s="304">
        <f>SUM(L82:L83)</f>
        <v>2054.36</v>
      </c>
      <c r="M84" s="300"/>
    </row>
    <row r="85" spans="1:13" ht="15.75" thickBot="1" x14ac:dyDescent="0.3">
      <c r="A85" s="305"/>
      <c r="B85" s="306"/>
      <c r="C85" s="306"/>
      <c r="D85" s="306"/>
      <c r="E85" s="306"/>
      <c r="F85" s="306"/>
      <c r="G85" s="306"/>
      <c r="H85" s="306"/>
      <c r="I85" s="306"/>
      <c r="J85" s="306"/>
      <c r="K85" s="307"/>
      <c r="L85" s="367"/>
      <c r="M85" s="300"/>
    </row>
    <row r="86" spans="1:13" ht="15.75" thickBot="1" x14ac:dyDescent="0.3">
      <c r="A86" s="318">
        <v>23</v>
      </c>
      <c r="B86" s="288" t="s">
        <v>68</v>
      </c>
      <c r="C86" s="343" t="s">
        <v>216</v>
      </c>
      <c r="D86" s="309" t="s">
        <v>20</v>
      </c>
      <c r="E86" s="352" t="s">
        <v>13</v>
      </c>
      <c r="F86" s="309">
        <v>10</v>
      </c>
      <c r="G86" s="352">
        <v>77.650000000000006</v>
      </c>
      <c r="H86" s="309">
        <v>72.569999999999993</v>
      </c>
      <c r="I86" s="352">
        <v>76.2</v>
      </c>
      <c r="J86" s="329">
        <v>75.47</v>
      </c>
      <c r="K86" s="299"/>
      <c r="L86" s="294">
        <f>PRODUCT(F86,J86)</f>
        <v>754.7</v>
      </c>
      <c r="M86" s="300"/>
    </row>
    <row r="87" spans="1:13" ht="15.75" thickBot="1" x14ac:dyDescent="0.3">
      <c r="A87" s="320"/>
      <c r="B87" s="291"/>
      <c r="C87" s="344"/>
      <c r="D87" s="312" t="s">
        <v>21</v>
      </c>
      <c r="E87" s="352" t="s">
        <v>13</v>
      </c>
      <c r="F87" s="312">
        <v>7</v>
      </c>
      <c r="G87" s="352">
        <v>77.650000000000006</v>
      </c>
      <c r="H87" s="309">
        <v>72.569999999999993</v>
      </c>
      <c r="I87" s="352">
        <v>76.2</v>
      </c>
      <c r="J87" s="329">
        <v>75.47</v>
      </c>
      <c r="K87" s="299"/>
      <c r="L87" s="294">
        <f>PRODUCT(F87,J87)</f>
        <v>528.29</v>
      </c>
      <c r="M87" s="300"/>
    </row>
    <row r="88" spans="1:13" ht="62.25" customHeight="1" thickBot="1" x14ac:dyDescent="0.3">
      <c r="A88" s="321"/>
      <c r="B88" s="297"/>
      <c r="C88" s="346"/>
      <c r="D88" s="322" t="s">
        <v>22</v>
      </c>
      <c r="E88" s="292" t="s">
        <v>13</v>
      </c>
      <c r="F88" s="292">
        <v>60</v>
      </c>
      <c r="G88" s="352">
        <v>77.650000000000006</v>
      </c>
      <c r="H88" s="309">
        <v>72.569999999999993</v>
      </c>
      <c r="I88" s="352">
        <v>76.2</v>
      </c>
      <c r="J88" s="329">
        <v>75.47</v>
      </c>
      <c r="K88" s="299"/>
      <c r="L88" s="294">
        <f>PRODUCT(F88,J88)</f>
        <v>4528.2</v>
      </c>
      <c r="M88" s="300"/>
    </row>
    <row r="89" spans="1:13" x14ac:dyDescent="0.25">
      <c r="A89" s="301" t="s">
        <v>16</v>
      </c>
      <c r="B89" s="302"/>
      <c r="C89" s="302"/>
      <c r="D89" s="302"/>
      <c r="E89" s="302"/>
      <c r="F89" s="302"/>
      <c r="G89" s="302"/>
      <c r="H89" s="302"/>
      <c r="I89" s="302"/>
      <c r="J89" s="302"/>
      <c r="K89" s="303"/>
      <c r="L89" s="304">
        <f>SUM(L86:L88)</f>
        <v>5811.19</v>
      </c>
      <c r="M89" s="300"/>
    </row>
    <row r="90" spans="1:13" ht="15.75" thickBot="1" x14ac:dyDescent="0.3">
      <c r="A90" s="305"/>
      <c r="B90" s="306"/>
      <c r="C90" s="306"/>
      <c r="D90" s="306"/>
      <c r="E90" s="306"/>
      <c r="F90" s="306"/>
      <c r="G90" s="306"/>
      <c r="H90" s="306"/>
      <c r="I90" s="306"/>
      <c r="J90" s="306"/>
      <c r="K90" s="307"/>
      <c r="L90" s="367"/>
      <c r="M90" s="300"/>
    </row>
    <row r="91" spans="1:13" ht="111" customHeight="1" thickBot="1" x14ac:dyDescent="0.3">
      <c r="A91" s="309">
        <v>24</v>
      </c>
      <c r="B91" s="309" t="s">
        <v>174</v>
      </c>
      <c r="C91" s="309" t="s">
        <v>241</v>
      </c>
      <c r="D91" s="292" t="s">
        <v>21</v>
      </c>
      <c r="E91" s="292" t="s">
        <v>13</v>
      </c>
      <c r="F91" s="292">
        <v>10</v>
      </c>
      <c r="G91" s="292">
        <v>10.67</v>
      </c>
      <c r="H91" s="292">
        <v>8.86</v>
      </c>
      <c r="I91" s="292">
        <v>9.3000000000000007</v>
      </c>
      <c r="J91" s="356">
        <v>9.61</v>
      </c>
      <c r="K91" s="290"/>
      <c r="L91" s="319">
        <f>PRODUCT(F91,J91)</f>
        <v>96.1</v>
      </c>
      <c r="M91" s="300"/>
    </row>
    <row r="92" spans="1:13" x14ac:dyDescent="0.25">
      <c r="A92" s="301" t="s">
        <v>16</v>
      </c>
      <c r="B92" s="302"/>
      <c r="C92" s="302"/>
      <c r="D92" s="302"/>
      <c r="E92" s="302"/>
      <c r="F92" s="302"/>
      <c r="G92" s="302"/>
      <c r="H92" s="302"/>
      <c r="I92" s="302"/>
      <c r="J92" s="302"/>
      <c r="K92" s="303"/>
      <c r="L92" s="304">
        <f>SUM(L91)</f>
        <v>96.1</v>
      </c>
      <c r="M92" s="300"/>
    </row>
    <row r="93" spans="1:13" ht="15.75" thickBot="1" x14ac:dyDescent="0.3">
      <c r="A93" s="305"/>
      <c r="B93" s="306"/>
      <c r="C93" s="306"/>
      <c r="D93" s="306"/>
      <c r="E93" s="306"/>
      <c r="F93" s="306"/>
      <c r="G93" s="306"/>
      <c r="H93" s="306"/>
      <c r="I93" s="306"/>
      <c r="J93" s="306"/>
      <c r="K93" s="307"/>
      <c r="L93" s="284"/>
      <c r="M93" s="300"/>
    </row>
    <row r="94" spans="1:13" ht="15.75" thickBot="1" x14ac:dyDescent="0.3">
      <c r="A94" s="318">
        <v>25</v>
      </c>
      <c r="B94" s="288" t="s">
        <v>72</v>
      </c>
      <c r="C94" s="288" t="s">
        <v>218</v>
      </c>
      <c r="D94" s="352" t="s">
        <v>20</v>
      </c>
      <c r="E94" s="309" t="s">
        <v>25</v>
      </c>
      <c r="F94" s="352">
        <v>2</v>
      </c>
      <c r="G94" s="309">
        <v>84.22</v>
      </c>
      <c r="H94" s="352">
        <v>78.709999999999994</v>
      </c>
      <c r="I94" s="309">
        <v>82.64</v>
      </c>
      <c r="J94" s="298">
        <v>81.86</v>
      </c>
      <c r="K94" s="299"/>
      <c r="L94" s="294">
        <f>PRODUCT(F94,J94)</f>
        <v>163.72</v>
      </c>
      <c r="M94" s="300"/>
    </row>
    <row r="95" spans="1:13" ht="52.5" customHeight="1" thickBot="1" x14ac:dyDescent="0.3">
      <c r="A95" s="321"/>
      <c r="B95" s="297"/>
      <c r="C95" s="297"/>
      <c r="D95" s="292" t="s">
        <v>22</v>
      </c>
      <c r="E95" s="292" t="s">
        <v>25</v>
      </c>
      <c r="F95" s="292">
        <v>1</v>
      </c>
      <c r="G95" s="309">
        <v>84.22</v>
      </c>
      <c r="H95" s="352">
        <v>78.709999999999994</v>
      </c>
      <c r="I95" s="309">
        <v>82.64</v>
      </c>
      <c r="J95" s="298">
        <v>81.86</v>
      </c>
      <c r="K95" s="299"/>
      <c r="L95" s="294">
        <f>PRODUCT(F95,J95)</f>
        <v>81.86</v>
      </c>
      <c r="M95" s="300"/>
    </row>
    <row r="96" spans="1:13" x14ac:dyDescent="0.25">
      <c r="A96" s="301" t="s">
        <v>16</v>
      </c>
      <c r="B96" s="302"/>
      <c r="C96" s="302"/>
      <c r="D96" s="302"/>
      <c r="E96" s="302"/>
      <c r="F96" s="302"/>
      <c r="G96" s="302"/>
      <c r="H96" s="302"/>
      <c r="I96" s="302"/>
      <c r="J96" s="302"/>
      <c r="K96" s="303"/>
      <c r="L96" s="304">
        <f>SUM(L94:L95)</f>
        <v>245.57999999999998</v>
      </c>
      <c r="M96" s="300"/>
    </row>
    <row r="97" spans="1:13" ht="15.75" thickBot="1" x14ac:dyDescent="0.3">
      <c r="A97" s="305"/>
      <c r="B97" s="306"/>
      <c r="C97" s="306"/>
      <c r="D97" s="306"/>
      <c r="E97" s="306"/>
      <c r="F97" s="306"/>
      <c r="G97" s="306"/>
      <c r="H97" s="306"/>
      <c r="I97" s="306"/>
      <c r="J97" s="306"/>
      <c r="K97" s="307"/>
      <c r="L97" s="284"/>
      <c r="M97" s="300"/>
    </row>
    <row r="98" spans="1:13" ht="47.25" customHeight="1" thickBot="1" x14ac:dyDescent="0.3">
      <c r="A98" s="309">
        <v>26</v>
      </c>
      <c r="B98" s="309" t="s">
        <v>175</v>
      </c>
      <c r="C98" s="309" t="s">
        <v>219</v>
      </c>
      <c r="D98" s="292" t="s">
        <v>21</v>
      </c>
      <c r="E98" s="292" t="s">
        <v>13</v>
      </c>
      <c r="F98" s="292">
        <v>80</v>
      </c>
      <c r="G98" s="292">
        <v>4.4800000000000004</v>
      </c>
      <c r="H98" s="292">
        <v>4.1900000000000004</v>
      </c>
      <c r="I98" s="366">
        <v>4.4000000000000004</v>
      </c>
      <c r="J98" s="357">
        <v>4.3600000000000003</v>
      </c>
      <c r="K98" s="358"/>
      <c r="L98" s="319">
        <f>PRODUCT(F98,J98)</f>
        <v>348.8</v>
      </c>
      <c r="M98" s="300"/>
    </row>
    <row r="99" spans="1:13" x14ac:dyDescent="0.25">
      <c r="A99" s="301" t="s">
        <v>17</v>
      </c>
      <c r="B99" s="302"/>
      <c r="C99" s="302"/>
      <c r="D99" s="302"/>
      <c r="E99" s="302"/>
      <c r="F99" s="302"/>
      <c r="G99" s="302"/>
      <c r="H99" s="302"/>
      <c r="I99" s="302"/>
      <c r="J99" s="302"/>
      <c r="K99" s="303"/>
      <c r="L99" s="304">
        <f>SUM(L97:L98)</f>
        <v>348.8</v>
      </c>
      <c r="M99" s="300"/>
    </row>
    <row r="100" spans="1:13" ht="15.75" thickBot="1" x14ac:dyDescent="0.3">
      <c r="A100" s="305"/>
      <c r="B100" s="306"/>
      <c r="C100" s="306"/>
      <c r="D100" s="306"/>
      <c r="E100" s="306"/>
      <c r="F100" s="306"/>
      <c r="G100" s="306"/>
      <c r="H100" s="306"/>
      <c r="I100" s="306"/>
      <c r="J100" s="306"/>
      <c r="K100" s="307"/>
      <c r="L100" s="284"/>
      <c r="M100" s="300"/>
    </row>
    <row r="101" spans="1:13" ht="15.75" thickBot="1" x14ac:dyDescent="0.3">
      <c r="A101" s="288">
        <v>27</v>
      </c>
      <c r="B101" s="343" t="s">
        <v>176</v>
      </c>
      <c r="C101" s="288" t="s">
        <v>217</v>
      </c>
      <c r="D101" s="352" t="s">
        <v>20</v>
      </c>
      <c r="E101" s="309" t="s">
        <v>13</v>
      </c>
      <c r="F101" s="352">
        <v>5</v>
      </c>
      <c r="G101" s="309">
        <v>41.07</v>
      </c>
      <c r="H101" s="352">
        <v>38.380000000000003</v>
      </c>
      <c r="I101" s="369">
        <v>40.299999999999997</v>
      </c>
      <c r="J101" s="298">
        <v>39.92</v>
      </c>
      <c r="K101" s="299"/>
      <c r="L101" s="319">
        <f>PRODUCT(F101,J101)</f>
        <v>199.60000000000002</v>
      </c>
      <c r="M101" s="300"/>
    </row>
    <row r="102" spans="1:13" ht="15.75" thickBot="1" x14ac:dyDescent="0.3">
      <c r="A102" s="291"/>
      <c r="B102" s="344"/>
      <c r="C102" s="291"/>
      <c r="D102" s="352" t="s">
        <v>21</v>
      </c>
      <c r="E102" s="309" t="s">
        <v>13</v>
      </c>
      <c r="F102" s="352">
        <v>5</v>
      </c>
      <c r="G102" s="309">
        <v>41.07</v>
      </c>
      <c r="H102" s="352">
        <v>38.380000000000003</v>
      </c>
      <c r="I102" s="369">
        <v>40.299999999999997</v>
      </c>
      <c r="J102" s="298">
        <v>39.92</v>
      </c>
      <c r="K102" s="299"/>
      <c r="L102" s="319">
        <f>PRODUCT(F102,J102)</f>
        <v>199.60000000000002</v>
      </c>
      <c r="M102" s="300"/>
    </row>
    <row r="103" spans="1:13" ht="132.75" customHeight="1" thickBot="1" x14ac:dyDescent="0.3">
      <c r="A103" s="297"/>
      <c r="B103" s="346"/>
      <c r="C103" s="297"/>
      <c r="D103" s="292" t="s">
        <v>22</v>
      </c>
      <c r="E103" s="309" t="s">
        <v>13</v>
      </c>
      <c r="F103" s="292">
        <v>5</v>
      </c>
      <c r="G103" s="309">
        <v>41.07</v>
      </c>
      <c r="H103" s="352">
        <v>38.380000000000003</v>
      </c>
      <c r="I103" s="369">
        <v>40.299999999999997</v>
      </c>
      <c r="J103" s="298">
        <v>39.92</v>
      </c>
      <c r="K103" s="299"/>
      <c r="L103" s="319">
        <f>PRODUCT(F103,J103)</f>
        <v>199.60000000000002</v>
      </c>
      <c r="M103" s="300"/>
    </row>
    <row r="104" spans="1:13" x14ac:dyDescent="0.25">
      <c r="A104" s="301" t="s">
        <v>16</v>
      </c>
      <c r="B104" s="302"/>
      <c r="C104" s="302"/>
      <c r="D104" s="302"/>
      <c r="E104" s="302"/>
      <c r="F104" s="302"/>
      <c r="G104" s="302"/>
      <c r="H104" s="302"/>
      <c r="I104" s="302"/>
      <c r="J104" s="302"/>
      <c r="K104" s="303"/>
      <c r="L104" s="304">
        <f>SUM(L101:L103)</f>
        <v>598.80000000000007</v>
      </c>
      <c r="M104" s="300"/>
    </row>
    <row r="105" spans="1:13" ht="15.75" thickBot="1" x14ac:dyDescent="0.3">
      <c r="A105" s="305"/>
      <c r="B105" s="306"/>
      <c r="C105" s="306"/>
      <c r="D105" s="306"/>
      <c r="E105" s="306"/>
      <c r="F105" s="306"/>
      <c r="G105" s="306"/>
      <c r="H105" s="306"/>
      <c r="I105" s="306"/>
      <c r="J105" s="306"/>
      <c r="K105" s="307"/>
      <c r="L105" s="284"/>
      <c r="M105" s="300"/>
    </row>
    <row r="106" spans="1:13" ht="15.75" thickBot="1" x14ac:dyDescent="0.3">
      <c r="A106" s="318">
        <v>28</v>
      </c>
      <c r="B106" s="288" t="s">
        <v>187</v>
      </c>
      <c r="C106" s="288" t="s">
        <v>242</v>
      </c>
      <c r="D106" s="352" t="s">
        <v>21</v>
      </c>
      <c r="E106" s="309" t="s">
        <v>25</v>
      </c>
      <c r="F106" s="352">
        <v>3</v>
      </c>
      <c r="G106" s="308">
        <v>194.14</v>
      </c>
      <c r="H106" s="368">
        <v>181.44</v>
      </c>
      <c r="I106" s="308">
        <v>190.51</v>
      </c>
      <c r="J106" s="298">
        <v>188.7</v>
      </c>
      <c r="K106" s="299"/>
      <c r="L106" s="294">
        <f>PRODUCT(F106,J106)</f>
        <v>566.09999999999991</v>
      </c>
      <c r="M106" s="300"/>
    </row>
    <row r="107" spans="1:13" ht="102.75" customHeight="1" thickBot="1" x14ac:dyDescent="0.3">
      <c r="A107" s="321"/>
      <c r="B107" s="297"/>
      <c r="C107" s="297"/>
      <c r="D107" s="292" t="s">
        <v>22</v>
      </c>
      <c r="E107" s="292" t="s">
        <v>25</v>
      </c>
      <c r="F107" s="292">
        <v>3</v>
      </c>
      <c r="G107" s="308">
        <v>194.14</v>
      </c>
      <c r="H107" s="368">
        <v>181.44</v>
      </c>
      <c r="I107" s="308">
        <v>190.51</v>
      </c>
      <c r="J107" s="298">
        <v>188.7</v>
      </c>
      <c r="K107" s="299"/>
      <c r="L107" s="294">
        <f>PRODUCT(F107,J107)</f>
        <v>566.09999999999991</v>
      </c>
      <c r="M107" s="300"/>
    </row>
    <row r="108" spans="1:13" x14ac:dyDescent="0.25">
      <c r="A108" s="301" t="s">
        <v>16</v>
      </c>
      <c r="B108" s="302"/>
      <c r="C108" s="302"/>
      <c r="D108" s="302"/>
      <c r="E108" s="302"/>
      <c r="F108" s="302"/>
      <c r="G108" s="302"/>
      <c r="H108" s="302"/>
      <c r="I108" s="302"/>
      <c r="J108" s="302"/>
      <c r="K108" s="303"/>
      <c r="L108" s="304">
        <f>SUM(L106:L107)</f>
        <v>1132.1999999999998</v>
      </c>
      <c r="M108" s="300"/>
    </row>
    <row r="109" spans="1:13" ht="15.75" thickBot="1" x14ac:dyDescent="0.3">
      <c r="A109" s="305"/>
      <c r="B109" s="306"/>
      <c r="C109" s="306"/>
      <c r="D109" s="306"/>
      <c r="E109" s="306"/>
      <c r="F109" s="306"/>
      <c r="G109" s="306"/>
      <c r="H109" s="306"/>
      <c r="I109" s="306"/>
      <c r="J109" s="306"/>
      <c r="K109" s="307"/>
      <c r="L109" s="284"/>
      <c r="M109" s="300"/>
    </row>
    <row r="110" spans="1:13" ht="130.5" customHeight="1" thickBot="1" x14ac:dyDescent="0.3">
      <c r="A110" s="309">
        <v>29</v>
      </c>
      <c r="B110" s="309" t="s">
        <v>167</v>
      </c>
      <c r="C110" s="309" t="s">
        <v>246</v>
      </c>
      <c r="D110" s="292" t="s">
        <v>22</v>
      </c>
      <c r="E110" s="292" t="s">
        <v>51</v>
      </c>
      <c r="F110" s="292">
        <v>1</v>
      </c>
      <c r="G110" s="292">
        <v>474.57</v>
      </c>
      <c r="H110" s="292">
        <v>443.52</v>
      </c>
      <c r="I110" s="292">
        <v>465.7</v>
      </c>
      <c r="J110" s="357">
        <v>461.26</v>
      </c>
      <c r="K110" s="358"/>
      <c r="L110" s="319">
        <f>PRODUCT(F110,J110)</f>
        <v>461.26</v>
      </c>
      <c r="M110" s="300"/>
    </row>
    <row r="111" spans="1:13" x14ac:dyDescent="0.25">
      <c r="A111" s="301" t="s">
        <v>16</v>
      </c>
      <c r="B111" s="302"/>
      <c r="C111" s="302"/>
      <c r="D111" s="302"/>
      <c r="E111" s="302"/>
      <c r="F111" s="302"/>
      <c r="G111" s="302"/>
      <c r="H111" s="302"/>
      <c r="I111" s="302"/>
      <c r="J111" s="302"/>
      <c r="K111" s="303"/>
      <c r="L111" s="304">
        <f>SUM(L110)</f>
        <v>461.26</v>
      </c>
      <c r="M111" s="300"/>
    </row>
    <row r="112" spans="1:13" ht="15.75" thickBot="1" x14ac:dyDescent="0.3">
      <c r="A112" s="305"/>
      <c r="B112" s="306"/>
      <c r="C112" s="306"/>
      <c r="D112" s="306"/>
      <c r="E112" s="306"/>
      <c r="F112" s="306"/>
      <c r="G112" s="306"/>
      <c r="H112" s="306"/>
      <c r="I112" s="306"/>
      <c r="J112" s="306"/>
      <c r="K112" s="307"/>
      <c r="L112" s="284"/>
      <c r="M112" s="300"/>
    </row>
    <row r="113" spans="1:13" ht="181.5" customHeight="1" thickBot="1" x14ac:dyDescent="0.3">
      <c r="A113" s="309">
        <v>30</v>
      </c>
      <c r="B113" s="309" t="s">
        <v>83</v>
      </c>
      <c r="C113" s="309" t="s">
        <v>254</v>
      </c>
      <c r="D113" s="292" t="s">
        <v>22</v>
      </c>
      <c r="E113" s="292" t="s">
        <v>13</v>
      </c>
      <c r="F113" s="292">
        <v>3</v>
      </c>
      <c r="G113" s="292">
        <v>559.19000000000005</v>
      </c>
      <c r="H113" s="292">
        <v>522.6</v>
      </c>
      <c r="I113" s="292">
        <v>548.73</v>
      </c>
      <c r="J113" s="357">
        <v>543.51</v>
      </c>
      <c r="K113" s="358"/>
      <c r="L113" s="319">
        <f>PRODUCT(F113,J113)</f>
        <v>1630.53</v>
      </c>
      <c r="M113" s="300"/>
    </row>
    <row r="114" spans="1:13" x14ac:dyDescent="0.25">
      <c r="A114" s="301" t="s">
        <v>17</v>
      </c>
      <c r="B114" s="302"/>
      <c r="C114" s="302"/>
      <c r="D114" s="302"/>
      <c r="E114" s="302"/>
      <c r="F114" s="302"/>
      <c r="G114" s="302"/>
      <c r="H114" s="302"/>
      <c r="I114" s="302"/>
      <c r="J114" s="302"/>
      <c r="K114" s="303"/>
      <c r="L114" s="304">
        <f>SUM(L113)</f>
        <v>1630.53</v>
      </c>
      <c r="M114" s="300"/>
    </row>
    <row r="115" spans="1:13" ht="15.75" thickBot="1" x14ac:dyDescent="0.3">
      <c r="A115" s="305"/>
      <c r="B115" s="306"/>
      <c r="C115" s="306"/>
      <c r="D115" s="306"/>
      <c r="E115" s="306"/>
      <c r="F115" s="306"/>
      <c r="G115" s="306"/>
      <c r="H115" s="306"/>
      <c r="I115" s="306"/>
      <c r="J115" s="306"/>
      <c r="K115" s="307"/>
      <c r="L115" s="284"/>
      <c r="M115" s="300"/>
    </row>
    <row r="116" spans="1:13" ht="192.75" customHeight="1" thickBot="1" x14ac:dyDescent="0.3">
      <c r="A116" s="309">
        <v>31</v>
      </c>
      <c r="B116" s="309" t="s">
        <v>85</v>
      </c>
      <c r="C116" s="309" t="s">
        <v>220</v>
      </c>
      <c r="D116" s="292" t="s">
        <v>20</v>
      </c>
      <c r="E116" s="292" t="s">
        <v>13</v>
      </c>
      <c r="F116" s="292">
        <v>10</v>
      </c>
      <c r="G116" s="292">
        <v>47.68</v>
      </c>
      <c r="H116" s="292">
        <v>44.56</v>
      </c>
      <c r="I116" s="292">
        <v>46.79</v>
      </c>
      <c r="J116" s="357">
        <v>46.34</v>
      </c>
      <c r="K116" s="358"/>
      <c r="L116" s="319">
        <f>PRODUCT(F116,J116)</f>
        <v>463.40000000000003</v>
      </c>
      <c r="M116" s="300"/>
    </row>
    <row r="117" spans="1:13" x14ac:dyDescent="0.25">
      <c r="A117" s="301" t="s">
        <v>16</v>
      </c>
      <c r="B117" s="302"/>
      <c r="C117" s="302"/>
      <c r="D117" s="302"/>
      <c r="E117" s="302"/>
      <c r="F117" s="302"/>
      <c r="G117" s="302"/>
      <c r="H117" s="302"/>
      <c r="I117" s="302"/>
      <c r="J117" s="302"/>
      <c r="K117" s="303"/>
      <c r="L117" s="304">
        <f>SUM(L116)</f>
        <v>463.40000000000003</v>
      </c>
      <c r="M117" s="300"/>
    </row>
    <row r="118" spans="1:13" ht="15.75" thickBot="1" x14ac:dyDescent="0.3">
      <c r="A118" s="305"/>
      <c r="B118" s="306"/>
      <c r="C118" s="306"/>
      <c r="D118" s="306"/>
      <c r="E118" s="306"/>
      <c r="F118" s="306"/>
      <c r="G118" s="306"/>
      <c r="H118" s="306"/>
      <c r="I118" s="306"/>
      <c r="J118" s="306"/>
      <c r="K118" s="307"/>
      <c r="L118" s="284"/>
      <c r="M118" s="300"/>
    </row>
    <row r="119" spans="1:13" ht="15.75" thickBot="1" x14ac:dyDescent="0.3">
      <c r="A119" s="318">
        <v>32</v>
      </c>
      <c r="B119" s="288" t="s">
        <v>87</v>
      </c>
      <c r="C119" s="343" t="s">
        <v>240</v>
      </c>
      <c r="D119" s="309" t="s">
        <v>21</v>
      </c>
      <c r="E119" s="352" t="s">
        <v>51</v>
      </c>
      <c r="F119" s="309">
        <v>5</v>
      </c>
      <c r="G119" s="352">
        <v>20.63</v>
      </c>
      <c r="H119" s="309">
        <v>19.28</v>
      </c>
      <c r="I119" s="352">
        <v>20.239999999999998</v>
      </c>
      <c r="J119" s="325">
        <v>20.05</v>
      </c>
      <c r="K119" s="311"/>
      <c r="L119" s="294">
        <f>PRODUCT(F119,J119)</f>
        <v>100.25</v>
      </c>
      <c r="M119" s="300"/>
    </row>
    <row r="120" spans="1:13" ht="27" customHeight="1" thickBot="1" x14ac:dyDescent="0.3">
      <c r="A120" s="321"/>
      <c r="B120" s="297"/>
      <c r="C120" s="346"/>
      <c r="D120" s="309" t="s">
        <v>22</v>
      </c>
      <c r="E120" s="313" t="s">
        <v>51</v>
      </c>
      <c r="F120" s="328">
        <v>8</v>
      </c>
      <c r="G120" s="352">
        <v>20.63</v>
      </c>
      <c r="H120" s="309">
        <v>19.28</v>
      </c>
      <c r="I120" s="352">
        <v>20.239999999999998</v>
      </c>
      <c r="J120" s="325">
        <v>20.05</v>
      </c>
      <c r="K120" s="311"/>
      <c r="L120" s="294">
        <f>PRODUCT(F120,J120)</f>
        <v>160.4</v>
      </c>
      <c r="M120" s="300"/>
    </row>
    <row r="121" spans="1:13" x14ac:dyDescent="0.25">
      <c r="A121" s="301" t="s">
        <v>16</v>
      </c>
      <c r="B121" s="302"/>
      <c r="C121" s="302"/>
      <c r="D121" s="302"/>
      <c r="E121" s="302"/>
      <c r="F121" s="302"/>
      <c r="G121" s="302"/>
      <c r="H121" s="302"/>
      <c r="I121" s="302"/>
      <c r="J121" s="302"/>
      <c r="K121" s="303"/>
      <c r="L121" s="304">
        <f>SUM(L119:L120)</f>
        <v>260.64999999999998</v>
      </c>
      <c r="M121" s="300"/>
    </row>
    <row r="122" spans="1:13" ht="15.75" thickBot="1" x14ac:dyDescent="0.3">
      <c r="A122" s="305"/>
      <c r="B122" s="306"/>
      <c r="C122" s="306"/>
      <c r="D122" s="306"/>
      <c r="E122" s="306"/>
      <c r="F122" s="306"/>
      <c r="G122" s="306"/>
      <c r="H122" s="306"/>
      <c r="I122" s="306"/>
      <c r="J122" s="306"/>
      <c r="K122" s="307"/>
      <c r="L122" s="284"/>
      <c r="M122" s="300"/>
    </row>
    <row r="123" spans="1:13" ht="15.75" thickBot="1" x14ac:dyDescent="0.3">
      <c r="A123" s="343">
        <v>33</v>
      </c>
      <c r="B123" s="288" t="s">
        <v>89</v>
      </c>
      <c r="C123" s="343" t="s">
        <v>200</v>
      </c>
      <c r="D123" s="309" t="s">
        <v>20</v>
      </c>
      <c r="E123" s="309" t="s">
        <v>13</v>
      </c>
      <c r="F123" s="348">
        <v>3</v>
      </c>
      <c r="G123" s="348">
        <v>414.62</v>
      </c>
      <c r="H123" s="309">
        <v>387.5</v>
      </c>
      <c r="I123" s="348">
        <v>406.87</v>
      </c>
      <c r="J123" s="370">
        <v>403</v>
      </c>
      <c r="K123" s="371"/>
      <c r="L123" s="292">
        <f>PRODUCT(F123,J123)</f>
        <v>1209</v>
      </c>
      <c r="M123" s="300"/>
    </row>
    <row r="124" spans="1:13" ht="21" customHeight="1" thickBot="1" x14ac:dyDescent="0.3">
      <c r="A124" s="346"/>
      <c r="B124" s="297"/>
      <c r="C124" s="346"/>
      <c r="D124" s="312" t="s">
        <v>21</v>
      </c>
      <c r="E124" s="322" t="s">
        <v>13</v>
      </c>
      <c r="F124" s="364">
        <v>2</v>
      </c>
      <c r="G124" s="348">
        <v>414.62</v>
      </c>
      <c r="H124" s="309">
        <v>387.5</v>
      </c>
      <c r="I124" s="348">
        <v>406.87</v>
      </c>
      <c r="J124" s="370">
        <v>403</v>
      </c>
      <c r="K124" s="371"/>
      <c r="L124" s="366">
        <f>PRODUCT(F124,J124)</f>
        <v>806</v>
      </c>
      <c r="M124" s="300"/>
    </row>
    <row r="125" spans="1:13" ht="15.75" thickBot="1" x14ac:dyDescent="0.3">
      <c r="A125" s="314" t="s">
        <v>16</v>
      </c>
      <c r="B125" s="315"/>
      <c r="C125" s="315"/>
      <c r="D125" s="315"/>
      <c r="E125" s="315"/>
      <c r="F125" s="315"/>
      <c r="G125" s="315"/>
      <c r="H125" s="315"/>
      <c r="I125" s="315"/>
      <c r="J125" s="315"/>
      <c r="K125" s="316"/>
      <c r="L125" s="372">
        <f>SUM(L123:L124)</f>
        <v>2015</v>
      </c>
      <c r="M125" s="300"/>
    </row>
    <row r="126" spans="1:13" ht="132" customHeight="1" thickBot="1" x14ac:dyDescent="0.3">
      <c r="A126" s="309">
        <v>34</v>
      </c>
      <c r="B126" s="309" t="s">
        <v>167</v>
      </c>
      <c r="C126" s="309" t="s">
        <v>247</v>
      </c>
      <c r="D126" s="292" t="s">
        <v>22</v>
      </c>
      <c r="E126" s="292" t="s">
        <v>51</v>
      </c>
      <c r="F126" s="292">
        <v>2</v>
      </c>
      <c r="G126" s="292">
        <v>208.06</v>
      </c>
      <c r="H126" s="292">
        <v>194.45</v>
      </c>
      <c r="I126" s="292">
        <v>204.17</v>
      </c>
      <c r="J126" s="357">
        <v>202.23</v>
      </c>
      <c r="K126" s="358"/>
      <c r="L126" s="319">
        <f>PRODUCT(F126,J126)</f>
        <v>404.46</v>
      </c>
      <c r="M126" s="300"/>
    </row>
    <row r="127" spans="1:13" x14ac:dyDescent="0.25">
      <c r="A127" s="301" t="s">
        <v>16</v>
      </c>
      <c r="B127" s="302"/>
      <c r="C127" s="302"/>
      <c r="D127" s="302"/>
      <c r="E127" s="302"/>
      <c r="F127" s="302"/>
      <c r="G127" s="302"/>
      <c r="H127" s="302"/>
      <c r="I127" s="302"/>
      <c r="J127" s="302"/>
      <c r="K127" s="303"/>
      <c r="L127" s="304">
        <f>L126</f>
        <v>404.46</v>
      </c>
      <c r="M127" s="300"/>
    </row>
    <row r="128" spans="1:13" ht="15.75" thickBot="1" x14ac:dyDescent="0.3">
      <c r="A128" s="305"/>
      <c r="B128" s="306"/>
      <c r="C128" s="306"/>
      <c r="D128" s="306"/>
      <c r="E128" s="306"/>
      <c r="F128" s="306"/>
      <c r="G128" s="306"/>
      <c r="H128" s="306"/>
      <c r="I128" s="306"/>
      <c r="J128" s="306"/>
      <c r="K128" s="307"/>
      <c r="L128" s="284"/>
      <c r="M128" s="300"/>
    </row>
    <row r="129" spans="1:16" ht="15.75" thickBot="1" x14ac:dyDescent="0.3">
      <c r="A129" s="318">
        <v>35</v>
      </c>
      <c r="B129" s="288" t="s">
        <v>93</v>
      </c>
      <c r="C129" s="288" t="s">
        <v>221</v>
      </c>
      <c r="D129" s="352" t="s">
        <v>20</v>
      </c>
      <c r="E129" s="345" t="s">
        <v>25</v>
      </c>
      <c r="F129" s="309">
        <v>30</v>
      </c>
      <c r="G129" s="348">
        <v>7.12</v>
      </c>
      <c r="H129" s="309">
        <v>6.66</v>
      </c>
      <c r="I129" s="348">
        <v>6.99</v>
      </c>
      <c r="J129" s="298">
        <v>6.92</v>
      </c>
      <c r="K129" s="299"/>
      <c r="L129" s="294">
        <f>PRODUCT(F129,J129)</f>
        <v>207.6</v>
      </c>
      <c r="M129" s="300"/>
    </row>
    <row r="130" spans="1:16" ht="15.75" thickBot="1" x14ac:dyDescent="0.3">
      <c r="A130" s="320"/>
      <c r="B130" s="291"/>
      <c r="C130" s="291"/>
      <c r="D130" s="352" t="s">
        <v>21</v>
      </c>
      <c r="E130" s="345" t="s">
        <v>25</v>
      </c>
      <c r="F130" s="312">
        <v>10</v>
      </c>
      <c r="G130" s="348">
        <v>7.12</v>
      </c>
      <c r="H130" s="309">
        <v>6.66</v>
      </c>
      <c r="I130" s="348">
        <v>6.99</v>
      </c>
      <c r="J130" s="298">
        <v>6.92</v>
      </c>
      <c r="K130" s="299"/>
      <c r="L130" s="294">
        <f>PRODUCT(F130,J130)</f>
        <v>69.2</v>
      </c>
      <c r="M130" s="300"/>
    </row>
    <row r="131" spans="1:16" ht="15.75" thickBot="1" x14ac:dyDescent="0.3">
      <c r="A131" s="321"/>
      <c r="B131" s="297"/>
      <c r="C131" s="297"/>
      <c r="D131" s="292" t="s">
        <v>22</v>
      </c>
      <c r="E131" s="309" t="s">
        <v>25</v>
      </c>
      <c r="F131" s="292">
        <v>15</v>
      </c>
      <c r="G131" s="348">
        <v>7.12</v>
      </c>
      <c r="H131" s="309">
        <v>6.66</v>
      </c>
      <c r="I131" s="348">
        <v>6.99</v>
      </c>
      <c r="J131" s="298">
        <v>6.92</v>
      </c>
      <c r="K131" s="299"/>
      <c r="L131" s="294">
        <f>PRODUCT(F131,J131)</f>
        <v>103.8</v>
      </c>
      <c r="M131" s="300"/>
      <c r="P131" s="4"/>
    </row>
    <row r="132" spans="1:16" x14ac:dyDescent="0.25">
      <c r="A132" s="301" t="s">
        <v>16</v>
      </c>
      <c r="B132" s="302"/>
      <c r="C132" s="302"/>
      <c r="D132" s="302"/>
      <c r="E132" s="302"/>
      <c r="F132" s="302"/>
      <c r="G132" s="302"/>
      <c r="H132" s="302"/>
      <c r="I132" s="302"/>
      <c r="J132" s="302"/>
      <c r="K132" s="303"/>
      <c r="L132" s="304">
        <f>SUM(L129:L131)</f>
        <v>380.6</v>
      </c>
      <c r="M132" s="300"/>
    </row>
    <row r="133" spans="1:16" ht="15.75" thickBot="1" x14ac:dyDescent="0.3">
      <c r="A133" s="305"/>
      <c r="B133" s="306"/>
      <c r="C133" s="306"/>
      <c r="D133" s="306"/>
      <c r="E133" s="306"/>
      <c r="F133" s="306"/>
      <c r="G133" s="306"/>
      <c r="H133" s="306"/>
      <c r="I133" s="306"/>
      <c r="J133" s="306"/>
      <c r="K133" s="307"/>
      <c r="L133" s="284"/>
      <c r="M133" s="300"/>
    </row>
    <row r="134" spans="1:16" ht="79.5" thickBot="1" x14ac:dyDescent="0.3">
      <c r="A134" s="353">
        <v>36</v>
      </c>
      <c r="B134" s="327" t="s">
        <v>177</v>
      </c>
      <c r="C134" s="327" t="s">
        <v>201</v>
      </c>
      <c r="D134" s="352" t="s">
        <v>20</v>
      </c>
      <c r="E134" s="309" t="s">
        <v>13</v>
      </c>
      <c r="F134" s="292">
        <v>5</v>
      </c>
      <c r="G134" s="292">
        <v>110.57</v>
      </c>
      <c r="H134" s="292">
        <v>103.33</v>
      </c>
      <c r="I134" s="292">
        <v>108.5</v>
      </c>
      <c r="J134" s="357">
        <v>107.47</v>
      </c>
      <c r="K134" s="358"/>
      <c r="L134" s="366">
        <f>PRODUCT(F134,J134)</f>
        <v>537.35</v>
      </c>
      <c r="M134" s="300"/>
    </row>
    <row r="135" spans="1:16" x14ac:dyDescent="0.25">
      <c r="A135" s="301" t="s">
        <v>16</v>
      </c>
      <c r="B135" s="302"/>
      <c r="C135" s="302"/>
      <c r="D135" s="302"/>
      <c r="E135" s="302"/>
      <c r="F135" s="302"/>
      <c r="G135" s="302"/>
      <c r="H135" s="302"/>
      <c r="I135" s="302"/>
      <c r="J135" s="302"/>
      <c r="K135" s="303"/>
      <c r="L135" s="304">
        <f>SUM(L134)</f>
        <v>537.35</v>
      </c>
      <c r="M135" s="300"/>
    </row>
    <row r="136" spans="1:16" ht="15.75" thickBot="1" x14ac:dyDescent="0.3">
      <c r="A136" s="305"/>
      <c r="B136" s="306"/>
      <c r="C136" s="306"/>
      <c r="D136" s="306"/>
      <c r="E136" s="306"/>
      <c r="F136" s="306"/>
      <c r="G136" s="306"/>
      <c r="H136" s="306"/>
      <c r="I136" s="306"/>
      <c r="J136" s="306"/>
      <c r="K136" s="307"/>
      <c r="L136" s="284"/>
      <c r="M136" s="300"/>
    </row>
    <row r="137" spans="1:16" ht="152.25" customHeight="1" thickBot="1" x14ac:dyDescent="0.3">
      <c r="A137" s="309">
        <v>37</v>
      </c>
      <c r="B137" s="309" t="s">
        <v>167</v>
      </c>
      <c r="C137" s="309" t="s">
        <v>248</v>
      </c>
      <c r="D137" s="292" t="s">
        <v>22</v>
      </c>
      <c r="E137" s="292" t="s">
        <v>51</v>
      </c>
      <c r="F137" s="292">
        <v>1</v>
      </c>
      <c r="G137" s="292">
        <v>302.24</v>
      </c>
      <c r="H137" s="292">
        <v>282.47000000000003</v>
      </c>
      <c r="I137" s="292">
        <v>296.58999999999997</v>
      </c>
      <c r="J137" s="357">
        <v>293.77</v>
      </c>
      <c r="K137" s="358"/>
      <c r="L137" s="319">
        <f>PRODUCT(F137,J137)</f>
        <v>293.77</v>
      </c>
      <c r="M137" s="300"/>
    </row>
    <row r="138" spans="1:16" x14ac:dyDescent="0.25">
      <c r="A138" s="301" t="s">
        <v>16</v>
      </c>
      <c r="B138" s="302"/>
      <c r="C138" s="302"/>
      <c r="D138" s="302"/>
      <c r="E138" s="302"/>
      <c r="F138" s="302"/>
      <c r="G138" s="302"/>
      <c r="H138" s="302"/>
      <c r="I138" s="302"/>
      <c r="J138" s="302"/>
      <c r="K138" s="303"/>
      <c r="L138" s="304">
        <f>SUM(L137)</f>
        <v>293.77</v>
      </c>
      <c r="M138" s="300"/>
    </row>
    <row r="139" spans="1:16" ht="15.75" thickBot="1" x14ac:dyDescent="0.3">
      <c r="A139" s="305"/>
      <c r="B139" s="306"/>
      <c r="C139" s="306"/>
      <c r="D139" s="306"/>
      <c r="E139" s="306"/>
      <c r="F139" s="306"/>
      <c r="G139" s="306"/>
      <c r="H139" s="306"/>
      <c r="I139" s="306"/>
      <c r="J139" s="306"/>
      <c r="K139" s="307"/>
      <c r="L139" s="284"/>
      <c r="M139" s="300"/>
    </row>
    <row r="140" spans="1:16" ht="57" thickBot="1" x14ac:dyDescent="0.3">
      <c r="A140" s="353">
        <v>38</v>
      </c>
      <c r="B140" s="327" t="s">
        <v>178</v>
      </c>
      <c r="C140" s="327" t="s">
        <v>232</v>
      </c>
      <c r="D140" s="368" t="s">
        <v>20</v>
      </c>
      <c r="E140" s="345" t="s">
        <v>13</v>
      </c>
      <c r="F140" s="309">
        <v>5</v>
      </c>
      <c r="G140" s="348">
        <v>38.659999999999997</v>
      </c>
      <c r="H140" s="309">
        <v>36.130000000000003</v>
      </c>
      <c r="I140" s="348">
        <v>37.93</v>
      </c>
      <c r="J140" s="298">
        <v>37.57</v>
      </c>
      <c r="K140" s="299"/>
      <c r="L140" s="366">
        <f>PRODUCT(F140,J140)</f>
        <v>187.85</v>
      </c>
      <c r="M140" s="373"/>
    </row>
    <row r="141" spans="1:16" x14ac:dyDescent="0.25">
      <c r="A141" s="301" t="s">
        <v>16</v>
      </c>
      <c r="B141" s="302"/>
      <c r="C141" s="302"/>
      <c r="D141" s="302"/>
      <c r="E141" s="302"/>
      <c r="F141" s="302"/>
      <c r="G141" s="302"/>
      <c r="H141" s="302"/>
      <c r="I141" s="302"/>
      <c r="J141" s="302"/>
      <c r="K141" s="303"/>
      <c r="L141" s="304">
        <f>SUM(L140)</f>
        <v>187.85</v>
      </c>
      <c r="M141" s="300"/>
    </row>
    <row r="142" spans="1:16" ht="15.75" thickBot="1" x14ac:dyDescent="0.3">
      <c r="A142" s="305"/>
      <c r="B142" s="306"/>
      <c r="C142" s="306"/>
      <c r="D142" s="306"/>
      <c r="E142" s="306"/>
      <c r="F142" s="306"/>
      <c r="G142" s="306"/>
      <c r="H142" s="306"/>
      <c r="I142" s="306"/>
      <c r="J142" s="306"/>
      <c r="K142" s="307"/>
      <c r="L142" s="284"/>
      <c r="M142" s="300"/>
    </row>
    <row r="143" spans="1:16" ht="15.75" thickBot="1" x14ac:dyDescent="0.3">
      <c r="A143" s="318">
        <v>39</v>
      </c>
      <c r="B143" s="288" t="s">
        <v>101</v>
      </c>
      <c r="C143" s="288" t="s">
        <v>202</v>
      </c>
      <c r="D143" s="310"/>
      <c r="E143" s="325"/>
      <c r="F143" s="325"/>
      <c r="G143" s="325"/>
      <c r="H143" s="325"/>
      <c r="I143" s="325"/>
      <c r="J143" s="325"/>
      <c r="K143" s="325"/>
      <c r="L143" s="311"/>
      <c r="M143" s="300"/>
    </row>
    <row r="144" spans="1:16" ht="143.25" customHeight="1" thickBot="1" x14ac:dyDescent="0.3">
      <c r="A144" s="320"/>
      <c r="B144" s="291"/>
      <c r="C144" s="291"/>
      <c r="D144" s="352" t="s">
        <v>21</v>
      </c>
      <c r="E144" s="374" t="s">
        <v>13</v>
      </c>
      <c r="F144" s="312">
        <v>1</v>
      </c>
      <c r="G144" s="348">
        <v>1011.58</v>
      </c>
      <c r="H144" s="309">
        <v>945.4</v>
      </c>
      <c r="I144" s="348">
        <v>992.67</v>
      </c>
      <c r="J144" s="298">
        <v>983.22</v>
      </c>
      <c r="K144" s="299"/>
      <c r="L144" s="366">
        <f>PRODUCT(F144,J144)</f>
        <v>983.22</v>
      </c>
      <c r="M144" s="373"/>
    </row>
    <row r="145" spans="1:13" x14ac:dyDescent="0.25">
      <c r="A145" s="301" t="s">
        <v>16</v>
      </c>
      <c r="B145" s="302"/>
      <c r="C145" s="302"/>
      <c r="D145" s="302"/>
      <c r="E145" s="302"/>
      <c r="F145" s="302"/>
      <c r="G145" s="302"/>
      <c r="H145" s="302"/>
      <c r="I145" s="302"/>
      <c r="J145" s="302"/>
      <c r="K145" s="303"/>
      <c r="L145" s="304">
        <f>SUM(L143:L144)</f>
        <v>983.22</v>
      </c>
      <c r="M145" s="300"/>
    </row>
    <row r="146" spans="1:13" ht="15.75" thickBot="1" x14ac:dyDescent="0.3">
      <c r="A146" s="305"/>
      <c r="B146" s="306"/>
      <c r="C146" s="306"/>
      <c r="D146" s="306"/>
      <c r="E146" s="306"/>
      <c r="F146" s="306"/>
      <c r="G146" s="306"/>
      <c r="H146" s="306"/>
      <c r="I146" s="306"/>
      <c r="J146" s="306"/>
      <c r="K146" s="307"/>
      <c r="L146" s="284"/>
      <c r="M146" s="300"/>
    </row>
    <row r="147" spans="1:13" ht="148.5" customHeight="1" thickBot="1" x14ac:dyDescent="0.3">
      <c r="A147" s="353">
        <v>40</v>
      </c>
      <c r="B147" s="327" t="s">
        <v>167</v>
      </c>
      <c r="C147" s="327" t="s">
        <v>249</v>
      </c>
      <c r="D147" s="352" t="s">
        <v>22</v>
      </c>
      <c r="E147" s="345" t="s">
        <v>51</v>
      </c>
      <c r="F147" s="309">
        <v>1</v>
      </c>
      <c r="G147" s="348">
        <v>391.05</v>
      </c>
      <c r="H147" s="309">
        <v>365.47</v>
      </c>
      <c r="I147" s="348">
        <v>383.74</v>
      </c>
      <c r="J147" s="298">
        <v>380.09</v>
      </c>
      <c r="K147" s="299"/>
      <c r="L147" s="366">
        <f>PRODUCT(F147,J147)</f>
        <v>380.09</v>
      </c>
      <c r="M147" s="373"/>
    </row>
    <row r="148" spans="1:13" x14ac:dyDescent="0.25">
      <c r="A148" s="301" t="s">
        <v>16</v>
      </c>
      <c r="B148" s="302"/>
      <c r="C148" s="302"/>
      <c r="D148" s="302"/>
      <c r="E148" s="302"/>
      <c r="F148" s="302"/>
      <c r="G148" s="302"/>
      <c r="H148" s="302"/>
      <c r="I148" s="302"/>
      <c r="J148" s="302"/>
      <c r="K148" s="303"/>
      <c r="L148" s="304">
        <f>SUM(L147)</f>
        <v>380.09</v>
      </c>
      <c r="M148" s="300"/>
    </row>
    <row r="149" spans="1:13" ht="15.75" thickBot="1" x14ac:dyDescent="0.3">
      <c r="A149" s="305"/>
      <c r="B149" s="306"/>
      <c r="C149" s="306"/>
      <c r="D149" s="306"/>
      <c r="E149" s="306"/>
      <c r="F149" s="306"/>
      <c r="G149" s="306"/>
      <c r="H149" s="306"/>
      <c r="I149" s="306"/>
      <c r="J149" s="306"/>
      <c r="K149" s="307"/>
      <c r="L149" s="284"/>
      <c r="M149" s="300"/>
    </row>
    <row r="150" spans="1:13" ht="45.75" thickBot="1" x14ac:dyDescent="0.3">
      <c r="A150" s="353">
        <v>41</v>
      </c>
      <c r="B150" s="327" t="s">
        <v>105</v>
      </c>
      <c r="C150" s="327" t="s">
        <v>222</v>
      </c>
      <c r="D150" s="368" t="s">
        <v>20</v>
      </c>
      <c r="E150" s="345" t="s">
        <v>51</v>
      </c>
      <c r="F150" s="309">
        <v>5</v>
      </c>
      <c r="G150" s="348">
        <v>148.57</v>
      </c>
      <c r="H150" s="309">
        <v>138.85</v>
      </c>
      <c r="I150" s="348">
        <v>145.80000000000001</v>
      </c>
      <c r="J150" s="298">
        <v>144.41</v>
      </c>
      <c r="K150" s="299"/>
      <c r="L150" s="366">
        <f>PRODUCT(F150,J150)</f>
        <v>722.05</v>
      </c>
      <c r="M150" s="373"/>
    </row>
    <row r="151" spans="1:13" x14ac:dyDescent="0.25">
      <c r="A151" s="301" t="s">
        <v>16</v>
      </c>
      <c r="B151" s="302"/>
      <c r="C151" s="302"/>
      <c r="D151" s="302"/>
      <c r="E151" s="302"/>
      <c r="F151" s="302"/>
      <c r="G151" s="302"/>
      <c r="H151" s="302"/>
      <c r="I151" s="302"/>
      <c r="J151" s="302"/>
      <c r="K151" s="303"/>
      <c r="L151" s="304">
        <f>SUM(L150)</f>
        <v>722.05</v>
      </c>
      <c r="M151" s="300"/>
    </row>
    <row r="152" spans="1:13" ht="15.75" thickBot="1" x14ac:dyDescent="0.3">
      <c r="A152" s="305"/>
      <c r="B152" s="306"/>
      <c r="C152" s="306"/>
      <c r="D152" s="306"/>
      <c r="E152" s="306"/>
      <c r="F152" s="306"/>
      <c r="G152" s="306"/>
      <c r="H152" s="306"/>
      <c r="I152" s="306"/>
      <c r="J152" s="306"/>
      <c r="K152" s="307"/>
      <c r="L152" s="284"/>
      <c r="M152" s="300"/>
    </row>
    <row r="153" spans="1:13" ht="15.75" thickBot="1" x14ac:dyDescent="0.3">
      <c r="A153" s="318">
        <v>42</v>
      </c>
      <c r="B153" s="288" t="s">
        <v>107</v>
      </c>
      <c r="C153" s="288" t="s">
        <v>234</v>
      </c>
      <c r="D153" s="352" t="s">
        <v>20</v>
      </c>
      <c r="E153" s="345" t="s">
        <v>13</v>
      </c>
      <c r="F153" s="309">
        <v>220</v>
      </c>
      <c r="G153" s="348">
        <v>9.19</v>
      </c>
      <c r="H153" s="309">
        <v>8.59</v>
      </c>
      <c r="I153" s="348">
        <v>6.49</v>
      </c>
      <c r="J153" s="310">
        <v>8.09</v>
      </c>
      <c r="K153" s="311"/>
      <c r="L153" s="294">
        <f>PRODUCT(F153,J153)</f>
        <v>1779.8</v>
      </c>
      <c r="M153" s="300"/>
    </row>
    <row r="154" spans="1:13" ht="15.75" thickBot="1" x14ac:dyDescent="0.3">
      <c r="A154" s="320"/>
      <c r="B154" s="291"/>
      <c r="C154" s="291"/>
      <c r="D154" s="352" t="s">
        <v>21</v>
      </c>
      <c r="E154" s="345" t="s">
        <v>13</v>
      </c>
      <c r="F154" s="312">
        <v>300</v>
      </c>
      <c r="G154" s="348">
        <v>9.19</v>
      </c>
      <c r="H154" s="309">
        <v>8.59</v>
      </c>
      <c r="I154" s="348">
        <v>6.49</v>
      </c>
      <c r="J154" s="310">
        <v>8.09</v>
      </c>
      <c r="K154" s="311"/>
      <c r="L154" s="294">
        <f>PRODUCT(F154,J154)</f>
        <v>2427</v>
      </c>
      <c r="M154" s="300"/>
    </row>
    <row r="155" spans="1:13" ht="56.25" customHeight="1" thickBot="1" x14ac:dyDescent="0.3">
      <c r="A155" s="321"/>
      <c r="B155" s="297"/>
      <c r="C155" s="297"/>
      <c r="D155" s="292" t="s">
        <v>22</v>
      </c>
      <c r="E155" s="345" t="s">
        <v>13</v>
      </c>
      <c r="F155" s="313">
        <v>100</v>
      </c>
      <c r="G155" s="348">
        <v>9.19</v>
      </c>
      <c r="H155" s="309">
        <v>8.59</v>
      </c>
      <c r="I155" s="348">
        <v>6.49</v>
      </c>
      <c r="J155" s="310">
        <v>8.09</v>
      </c>
      <c r="K155" s="311"/>
      <c r="L155" s="294">
        <f>PRODUCT(F155,J155)</f>
        <v>809</v>
      </c>
      <c r="M155" s="300"/>
    </row>
    <row r="156" spans="1:13" x14ac:dyDescent="0.25">
      <c r="A156" s="301" t="s">
        <v>16</v>
      </c>
      <c r="B156" s="302"/>
      <c r="C156" s="302"/>
      <c r="D156" s="302"/>
      <c r="E156" s="302"/>
      <c r="F156" s="302"/>
      <c r="G156" s="302"/>
      <c r="H156" s="302"/>
      <c r="I156" s="302"/>
      <c r="J156" s="302"/>
      <c r="K156" s="303"/>
      <c r="L156" s="304">
        <f>SUM(L153:L155)</f>
        <v>5015.8</v>
      </c>
      <c r="M156" s="300"/>
    </row>
    <row r="157" spans="1:13" ht="15.75" thickBot="1" x14ac:dyDescent="0.3">
      <c r="A157" s="305"/>
      <c r="B157" s="306"/>
      <c r="C157" s="306"/>
      <c r="D157" s="306"/>
      <c r="E157" s="306"/>
      <c r="F157" s="306"/>
      <c r="G157" s="306"/>
      <c r="H157" s="306"/>
      <c r="I157" s="306"/>
      <c r="J157" s="306"/>
      <c r="K157" s="307"/>
      <c r="L157" s="284"/>
      <c r="M157" s="300"/>
    </row>
    <row r="158" spans="1:13" ht="78" customHeight="1" thickBot="1" x14ac:dyDescent="0.3">
      <c r="A158" s="374">
        <v>43</v>
      </c>
      <c r="B158" s="312" t="s">
        <v>190</v>
      </c>
      <c r="C158" s="312" t="s">
        <v>223</v>
      </c>
      <c r="D158" s="292" t="s">
        <v>20</v>
      </c>
      <c r="E158" s="292" t="s">
        <v>25</v>
      </c>
      <c r="F158" s="292">
        <v>1</v>
      </c>
      <c r="G158" s="292">
        <v>405.42</v>
      </c>
      <c r="H158" s="292">
        <v>378.9</v>
      </c>
      <c r="I158" s="292">
        <v>397.85</v>
      </c>
      <c r="J158" s="357">
        <v>394.06</v>
      </c>
      <c r="K158" s="358"/>
      <c r="L158" s="294">
        <f>PRODUCT(F158,J158)</f>
        <v>394.06</v>
      </c>
      <c r="M158" s="300"/>
    </row>
    <row r="159" spans="1:13" x14ac:dyDescent="0.25">
      <c r="A159" s="301" t="s">
        <v>16</v>
      </c>
      <c r="B159" s="302"/>
      <c r="C159" s="302"/>
      <c r="D159" s="302"/>
      <c r="E159" s="302"/>
      <c r="F159" s="302"/>
      <c r="G159" s="302"/>
      <c r="H159" s="302"/>
      <c r="I159" s="302"/>
      <c r="J159" s="302"/>
      <c r="K159" s="303"/>
      <c r="L159" s="304">
        <f>SUM(L158)</f>
        <v>394.06</v>
      </c>
      <c r="M159" s="300"/>
    </row>
    <row r="160" spans="1:13" ht="15.75" thickBot="1" x14ac:dyDescent="0.3">
      <c r="A160" s="305"/>
      <c r="B160" s="306"/>
      <c r="C160" s="306"/>
      <c r="D160" s="306"/>
      <c r="E160" s="306"/>
      <c r="F160" s="306"/>
      <c r="G160" s="306"/>
      <c r="H160" s="306"/>
      <c r="I160" s="306"/>
      <c r="J160" s="306"/>
      <c r="K160" s="307"/>
      <c r="L160" s="284"/>
      <c r="M160" s="300"/>
    </row>
    <row r="161" spans="1:13" ht="15.75" thickBot="1" x14ac:dyDescent="0.3">
      <c r="A161" s="318">
        <v>44</v>
      </c>
      <c r="B161" s="288" t="s">
        <v>188</v>
      </c>
      <c r="C161" s="288" t="s">
        <v>224</v>
      </c>
      <c r="D161" s="352" t="s">
        <v>20</v>
      </c>
      <c r="E161" s="345" t="s">
        <v>51</v>
      </c>
      <c r="F161" s="309">
        <v>10</v>
      </c>
      <c r="G161" s="348">
        <v>51.17</v>
      </c>
      <c r="H161" s="309">
        <v>47.82</v>
      </c>
      <c r="I161" s="348">
        <v>50.21</v>
      </c>
      <c r="J161" s="298">
        <v>49.73</v>
      </c>
      <c r="K161" s="299"/>
      <c r="L161" s="294">
        <f>PRODUCT(F161,J161)</f>
        <v>497.29999999999995</v>
      </c>
      <c r="M161" s="300"/>
    </row>
    <row r="162" spans="1:13" ht="15.75" thickBot="1" x14ac:dyDescent="0.3">
      <c r="A162" s="320"/>
      <c r="B162" s="291"/>
      <c r="C162" s="291"/>
      <c r="D162" s="352" t="s">
        <v>21</v>
      </c>
      <c r="E162" s="345" t="s">
        <v>51</v>
      </c>
      <c r="F162" s="312">
        <v>15</v>
      </c>
      <c r="G162" s="348">
        <v>51.17</v>
      </c>
      <c r="H162" s="309">
        <v>47.82</v>
      </c>
      <c r="I162" s="348">
        <v>50.21</v>
      </c>
      <c r="J162" s="298">
        <v>49.73</v>
      </c>
      <c r="K162" s="299"/>
      <c r="L162" s="294">
        <f>PRODUCT(F162,J162)</f>
        <v>745.94999999999993</v>
      </c>
      <c r="M162" s="300"/>
    </row>
    <row r="163" spans="1:13" ht="15.75" thickBot="1" x14ac:dyDescent="0.3">
      <c r="A163" s="321"/>
      <c r="B163" s="297"/>
      <c r="C163" s="297"/>
      <c r="D163" s="292" t="s">
        <v>22</v>
      </c>
      <c r="E163" s="345" t="s">
        <v>51</v>
      </c>
      <c r="F163" s="313">
        <v>10</v>
      </c>
      <c r="G163" s="348">
        <v>51.17</v>
      </c>
      <c r="H163" s="309">
        <v>47.82</v>
      </c>
      <c r="I163" s="348">
        <v>50.21</v>
      </c>
      <c r="J163" s="298">
        <v>49.73</v>
      </c>
      <c r="K163" s="299"/>
      <c r="L163" s="294">
        <f>PRODUCT(F163,J163)</f>
        <v>497.29999999999995</v>
      </c>
      <c r="M163" s="300"/>
    </row>
    <row r="164" spans="1:13" x14ac:dyDescent="0.25">
      <c r="A164" s="301" t="s">
        <v>16</v>
      </c>
      <c r="B164" s="302"/>
      <c r="C164" s="302"/>
      <c r="D164" s="302"/>
      <c r="E164" s="302"/>
      <c r="F164" s="302"/>
      <c r="G164" s="302"/>
      <c r="H164" s="302"/>
      <c r="I164" s="302"/>
      <c r="J164" s="302"/>
      <c r="K164" s="303"/>
      <c r="L164" s="304">
        <f>SUM(L161:L163)</f>
        <v>1740.55</v>
      </c>
      <c r="M164" s="300"/>
    </row>
    <row r="165" spans="1:13" ht="15.75" thickBot="1" x14ac:dyDescent="0.3">
      <c r="A165" s="305"/>
      <c r="B165" s="306"/>
      <c r="C165" s="306"/>
      <c r="D165" s="306"/>
      <c r="E165" s="306"/>
      <c r="F165" s="306"/>
      <c r="G165" s="306"/>
      <c r="H165" s="306"/>
      <c r="I165" s="306"/>
      <c r="J165" s="306"/>
      <c r="K165" s="307"/>
      <c r="L165" s="284"/>
      <c r="M165" s="300"/>
    </row>
    <row r="166" spans="1:13" ht="34.5" thickBot="1" x14ac:dyDescent="0.3">
      <c r="A166" s="374">
        <v>45</v>
      </c>
      <c r="B166" s="312" t="s">
        <v>113</v>
      </c>
      <c r="C166" s="312" t="s">
        <v>203</v>
      </c>
      <c r="D166" s="292" t="s">
        <v>20</v>
      </c>
      <c r="E166" s="292" t="s">
        <v>13</v>
      </c>
      <c r="F166" s="292">
        <v>5</v>
      </c>
      <c r="G166" s="292">
        <v>124.78</v>
      </c>
      <c r="H166" s="292">
        <v>116.61</v>
      </c>
      <c r="I166" s="292">
        <v>122.45</v>
      </c>
      <c r="J166" s="356">
        <v>121.28</v>
      </c>
      <c r="K166" s="290"/>
      <c r="L166" s="294">
        <f>PRODUCT(F166,J166)</f>
        <v>606.4</v>
      </c>
      <c r="M166" s="300"/>
    </row>
    <row r="167" spans="1:13" x14ac:dyDescent="0.25">
      <c r="A167" s="301" t="s">
        <v>16</v>
      </c>
      <c r="B167" s="302"/>
      <c r="C167" s="302"/>
      <c r="D167" s="302"/>
      <c r="E167" s="302"/>
      <c r="F167" s="302"/>
      <c r="G167" s="302"/>
      <c r="H167" s="302"/>
      <c r="I167" s="302"/>
      <c r="J167" s="302"/>
      <c r="K167" s="303"/>
      <c r="L167" s="304">
        <f>SUM(L166)</f>
        <v>606.4</v>
      </c>
      <c r="M167" s="300"/>
    </row>
    <row r="168" spans="1:13" ht="15.75" thickBot="1" x14ac:dyDescent="0.3">
      <c r="A168" s="305"/>
      <c r="B168" s="306"/>
      <c r="C168" s="306"/>
      <c r="D168" s="306"/>
      <c r="E168" s="306"/>
      <c r="F168" s="306"/>
      <c r="G168" s="306"/>
      <c r="H168" s="306"/>
      <c r="I168" s="306"/>
      <c r="J168" s="306"/>
      <c r="K168" s="307"/>
      <c r="L168" s="284"/>
      <c r="M168" s="300"/>
    </row>
    <row r="169" spans="1:13" ht="147" customHeight="1" thickBot="1" x14ac:dyDescent="0.3">
      <c r="A169" s="374">
        <v>46</v>
      </c>
      <c r="B169" s="312" t="s">
        <v>115</v>
      </c>
      <c r="C169" s="312" t="s">
        <v>225</v>
      </c>
      <c r="D169" s="292" t="s">
        <v>117</v>
      </c>
      <c r="E169" s="292" t="s">
        <v>13</v>
      </c>
      <c r="F169" s="292">
        <v>1</v>
      </c>
      <c r="G169" s="292">
        <v>1102.6099999999999</v>
      </c>
      <c r="H169" s="292">
        <v>1030.47</v>
      </c>
      <c r="I169" s="292">
        <v>1082</v>
      </c>
      <c r="J169" s="357">
        <v>1071.69</v>
      </c>
      <c r="K169" s="358"/>
      <c r="L169" s="294">
        <f>PRODUCT(F169,J169)</f>
        <v>1071.69</v>
      </c>
      <c r="M169" s="300"/>
    </row>
    <row r="170" spans="1:13" x14ac:dyDescent="0.25">
      <c r="A170" s="301" t="s">
        <v>16</v>
      </c>
      <c r="B170" s="302"/>
      <c r="C170" s="302"/>
      <c r="D170" s="302"/>
      <c r="E170" s="302"/>
      <c r="F170" s="302"/>
      <c r="G170" s="302"/>
      <c r="H170" s="302"/>
      <c r="I170" s="302"/>
      <c r="J170" s="302"/>
      <c r="K170" s="303"/>
      <c r="L170" s="304">
        <f>SUM(L169)</f>
        <v>1071.69</v>
      </c>
      <c r="M170" s="300"/>
    </row>
    <row r="171" spans="1:13" ht="15.75" thickBot="1" x14ac:dyDescent="0.3">
      <c r="A171" s="305"/>
      <c r="B171" s="306"/>
      <c r="C171" s="306"/>
      <c r="D171" s="306"/>
      <c r="E171" s="306"/>
      <c r="F171" s="306"/>
      <c r="G171" s="306"/>
      <c r="H171" s="306"/>
      <c r="I171" s="306"/>
      <c r="J171" s="306"/>
      <c r="K171" s="307"/>
      <c r="L171" s="284"/>
      <c r="M171" s="300"/>
    </row>
    <row r="172" spans="1:13" ht="15.75" thickBot="1" x14ac:dyDescent="0.3">
      <c r="A172" s="318">
        <v>47</v>
      </c>
      <c r="B172" s="288" t="s">
        <v>179</v>
      </c>
      <c r="C172" s="288" t="s">
        <v>226</v>
      </c>
      <c r="D172" s="352" t="s">
        <v>20</v>
      </c>
      <c r="E172" s="345" t="s">
        <v>13</v>
      </c>
      <c r="F172" s="309">
        <v>50</v>
      </c>
      <c r="G172" s="348">
        <v>6.83</v>
      </c>
      <c r="H172" s="309">
        <v>6.38</v>
      </c>
      <c r="I172" s="348">
        <v>6.7</v>
      </c>
      <c r="J172" s="298">
        <v>6.64</v>
      </c>
      <c r="K172" s="299"/>
      <c r="L172" s="294">
        <f>PRODUCT(F172,J172)</f>
        <v>332</v>
      </c>
      <c r="M172" s="300"/>
    </row>
    <row r="173" spans="1:13" ht="15.75" thickBot="1" x14ac:dyDescent="0.3">
      <c r="A173" s="320"/>
      <c r="B173" s="291"/>
      <c r="C173" s="291"/>
      <c r="D173" s="352" t="s">
        <v>21</v>
      </c>
      <c r="E173" s="345" t="s">
        <v>13</v>
      </c>
      <c r="F173" s="312">
        <v>100</v>
      </c>
      <c r="G173" s="348">
        <v>6.83</v>
      </c>
      <c r="H173" s="309">
        <v>6.38</v>
      </c>
      <c r="I173" s="348">
        <v>6.7</v>
      </c>
      <c r="J173" s="298">
        <v>6.64</v>
      </c>
      <c r="K173" s="299"/>
      <c r="L173" s="294">
        <f>PRODUCT(F173,J173)</f>
        <v>664</v>
      </c>
      <c r="M173" s="300"/>
    </row>
    <row r="174" spans="1:13" ht="40.5" customHeight="1" thickBot="1" x14ac:dyDescent="0.3">
      <c r="A174" s="321"/>
      <c r="B174" s="297"/>
      <c r="C174" s="297"/>
      <c r="D174" s="292" t="s">
        <v>22</v>
      </c>
      <c r="E174" s="309" t="s">
        <v>13</v>
      </c>
      <c r="F174" s="292">
        <v>40</v>
      </c>
      <c r="G174" s="348">
        <v>6.83</v>
      </c>
      <c r="H174" s="309">
        <v>6.38</v>
      </c>
      <c r="I174" s="348">
        <v>6.7</v>
      </c>
      <c r="J174" s="298">
        <v>6.64</v>
      </c>
      <c r="K174" s="299"/>
      <c r="L174" s="294">
        <f>PRODUCT(F174,J174)</f>
        <v>265.59999999999997</v>
      </c>
      <c r="M174" s="300"/>
    </row>
    <row r="175" spans="1:13" x14ac:dyDescent="0.25">
      <c r="A175" s="301" t="s">
        <v>16</v>
      </c>
      <c r="B175" s="302"/>
      <c r="C175" s="302"/>
      <c r="D175" s="302"/>
      <c r="E175" s="302"/>
      <c r="F175" s="302"/>
      <c r="G175" s="302"/>
      <c r="H175" s="302"/>
      <c r="I175" s="302"/>
      <c r="J175" s="302"/>
      <c r="K175" s="303"/>
      <c r="L175" s="304">
        <f>SUM(L172:L174)</f>
        <v>1261.5999999999999</v>
      </c>
      <c r="M175" s="300"/>
    </row>
    <row r="176" spans="1:13" ht="15.75" thickBot="1" x14ac:dyDescent="0.3">
      <c r="A176" s="305"/>
      <c r="B176" s="306"/>
      <c r="C176" s="306"/>
      <c r="D176" s="306"/>
      <c r="E176" s="306"/>
      <c r="F176" s="306"/>
      <c r="G176" s="306"/>
      <c r="H176" s="306"/>
      <c r="I176" s="306"/>
      <c r="J176" s="306"/>
      <c r="K176" s="307"/>
      <c r="L176" s="284"/>
      <c r="M176" s="300"/>
    </row>
    <row r="177" spans="1:13" ht="15.75" thickBot="1" x14ac:dyDescent="0.3">
      <c r="A177" s="318">
        <v>48</v>
      </c>
      <c r="B177" s="288" t="s">
        <v>120</v>
      </c>
      <c r="C177" s="288" t="s">
        <v>255</v>
      </c>
      <c r="D177" s="352" t="s">
        <v>20</v>
      </c>
      <c r="E177" s="345" t="s">
        <v>13</v>
      </c>
      <c r="F177" s="309">
        <v>6</v>
      </c>
      <c r="G177" s="348">
        <v>164.59</v>
      </c>
      <c r="H177" s="309">
        <v>153.82</v>
      </c>
      <c r="I177" s="348">
        <v>161.51</v>
      </c>
      <c r="J177" s="298">
        <v>159.97</v>
      </c>
      <c r="K177" s="299"/>
      <c r="L177" s="294">
        <f>PRODUCT(F177,J177)</f>
        <v>959.81999999999994</v>
      </c>
      <c r="M177" s="300"/>
    </row>
    <row r="178" spans="1:13" ht="15.75" thickBot="1" x14ac:dyDescent="0.3">
      <c r="A178" s="320"/>
      <c r="B178" s="291"/>
      <c r="C178" s="291"/>
      <c r="D178" s="352" t="s">
        <v>21</v>
      </c>
      <c r="E178" s="374" t="s">
        <v>13</v>
      </c>
      <c r="F178" s="312">
        <v>30</v>
      </c>
      <c r="G178" s="348">
        <v>164.59</v>
      </c>
      <c r="H178" s="309">
        <v>153.82</v>
      </c>
      <c r="I178" s="348">
        <v>161.51</v>
      </c>
      <c r="J178" s="298">
        <v>159.97</v>
      </c>
      <c r="K178" s="299"/>
      <c r="L178" s="294">
        <f>PRODUCT(F178,J178)</f>
        <v>4799.1000000000004</v>
      </c>
      <c r="M178" s="300"/>
    </row>
    <row r="179" spans="1:13" ht="55.5" customHeight="1" thickBot="1" x14ac:dyDescent="0.3">
      <c r="A179" s="321"/>
      <c r="B179" s="297"/>
      <c r="C179" s="297"/>
      <c r="D179" s="292" t="s">
        <v>22</v>
      </c>
      <c r="E179" s="292" t="s">
        <v>13</v>
      </c>
      <c r="F179" s="292">
        <v>15</v>
      </c>
      <c r="G179" s="348">
        <v>164.59</v>
      </c>
      <c r="H179" s="309">
        <v>153.82</v>
      </c>
      <c r="I179" s="348">
        <v>161.51</v>
      </c>
      <c r="J179" s="298">
        <v>159.97</v>
      </c>
      <c r="K179" s="299"/>
      <c r="L179" s="294">
        <f>PRODUCT(F179,J179)</f>
        <v>2399.5500000000002</v>
      </c>
      <c r="M179" s="300"/>
    </row>
    <row r="180" spans="1:13" x14ac:dyDescent="0.25">
      <c r="A180" s="301" t="s">
        <v>16</v>
      </c>
      <c r="B180" s="302"/>
      <c r="C180" s="302"/>
      <c r="D180" s="302"/>
      <c r="E180" s="302"/>
      <c r="F180" s="302"/>
      <c r="G180" s="302"/>
      <c r="H180" s="302"/>
      <c r="I180" s="302"/>
      <c r="J180" s="302"/>
      <c r="K180" s="303"/>
      <c r="L180" s="304">
        <f>SUM(L177:L179)</f>
        <v>8158.47</v>
      </c>
      <c r="M180" s="300"/>
    </row>
    <row r="181" spans="1:13" ht="15.75" thickBot="1" x14ac:dyDescent="0.3">
      <c r="A181" s="305"/>
      <c r="B181" s="306"/>
      <c r="C181" s="306"/>
      <c r="D181" s="306"/>
      <c r="E181" s="306"/>
      <c r="F181" s="306"/>
      <c r="G181" s="306"/>
      <c r="H181" s="306"/>
      <c r="I181" s="306"/>
      <c r="J181" s="306"/>
      <c r="K181" s="307"/>
      <c r="L181" s="284"/>
      <c r="M181" s="300"/>
    </row>
    <row r="182" spans="1:13" ht="107.25" customHeight="1" thickBot="1" x14ac:dyDescent="0.3">
      <c r="A182" s="374">
        <v>49</v>
      </c>
      <c r="B182" s="312" t="s">
        <v>180</v>
      </c>
      <c r="C182" s="312" t="s">
        <v>233</v>
      </c>
      <c r="D182" s="292" t="s">
        <v>21</v>
      </c>
      <c r="E182" s="292" t="s">
        <v>13</v>
      </c>
      <c r="F182" s="292">
        <v>5</v>
      </c>
      <c r="G182" s="292">
        <v>179.39</v>
      </c>
      <c r="H182" s="292">
        <v>167.65</v>
      </c>
      <c r="I182" s="292">
        <v>176.03</v>
      </c>
      <c r="J182" s="357">
        <v>174.36</v>
      </c>
      <c r="K182" s="358"/>
      <c r="L182" s="294">
        <f>PRODUCT(F182,J182)</f>
        <v>871.80000000000007</v>
      </c>
      <c r="M182" s="300"/>
    </row>
    <row r="183" spans="1:13" x14ac:dyDescent="0.25">
      <c r="A183" s="301" t="s">
        <v>16</v>
      </c>
      <c r="B183" s="302"/>
      <c r="C183" s="302"/>
      <c r="D183" s="302"/>
      <c r="E183" s="302"/>
      <c r="F183" s="302"/>
      <c r="G183" s="302"/>
      <c r="H183" s="302"/>
      <c r="I183" s="302"/>
      <c r="J183" s="302"/>
      <c r="K183" s="303"/>
      <c r="L183" s="304">
        <f>SUM(L182)</f>
        <v>871.80000000000007</v>
      </c>
      <c r="M183" s="300"/>
    </row>
    <row r="184" spans="1:13" ht="15.75" thickBot="1" x14ac:dyDescent="0.3">
      <c r="A184" s="305"/>
      <c r="B184" s="306"/>
      <c r="C184" s="306"/>
      <c r="D184" s="306"/>
      <c r="E184" s="306"/>
      <c r="F184" s="306"/>
      <c r="G184" s="306"/>
      <c r="H184" s="306"/>
      <c r="I184" s="306"/>
      <c r="J184" s="306"/>
      <c r="K184" s="307"/>
      <c r="L184" s="284"/>
      <c r="M184" s="300"/>
    </row>
    <row r="185" spans="1:13" ht="76.5" customHeight="1" thickBot="1" x14ac:dyDescent="0.3">
      <c r="A185" s="374">
        <v>50</v>
      </c>
      <c r="B185" s="312" t="s">
        <v>181</v>
      </c>
      <c r="C185" s="312" t="s">
        <v>243</v>
      </c>
      <c r="D185" s="292" t="s">
        <v>21</v>
      </c>
      <c r="E185" s="292" t="s">
        <v>13</v>
      </c>
      <c r="F185" s="292">
        <v>100</v>
      </c>
      <c r="G185" s="292">
        <v>9.48</v>
      </c>
      <c r="H185" s="292">
        <v>8.86</v>
      </c>
      <c r="I185" s="292">
        <v>9.3000000000000007</v>
      </c>
      <c r="J185" s="357">
        <v>9.2100000000000009</v>
      </c>
      <c r="K185" s="358"/>
      <c r="L185" s="294">
        <f>PRODUCT(F185,J185)</f>
        <v>921.00000000000011</v>
      </c>
      <c r="M185" s="300"/>
    </row>
    <row r="186" spans="1:13" x14ac:dyDescent="0.25">
      <c r="A186" s="301" t="s">
        <v>16</v>
      </c>
      <c r="B186" s="302"/>
      <c r="C186" s="302"/>
      <c r="D186" s="302"/>
      <c r="E186" s="302"/>
      <c r="F186" s="302"/>
      <c r="G186" s="302"/>
      <c r="H186" s="302"/>
      <c r="I186" s="302"/>
      <c r="J186" s="302"/>
      <c r="K186" s="303"/>
      <c r="L186" s="304">
        <f>SUM(L185)</f>
        <v>921.00000000000011</v>
      </c>
      <c r="M186" s="300"/>
    </row>
    <row r="187" spans="1:13" ht="15.75" thickBot="1" x14ac:dyDescent="0.3">
      <c r="A187" s="305"/>
      <c r="B187" s="306"/>
      <c r="C187" s="306"/>
      <c r="D187" s="306"/>
      <c r="E187" s="306"/>
      <c r="F187" s="306"/>
      <c r="G187" s="306"/>
      <c r="H187" s="306"/>
      <c r="I187" s="306"/>
      <c r="J187" s="306"/>
      <c r="K187" s="307"/>
      <c r="L187" s="284"/>
      <c r="M187" s="300"/>
    </row>
    <row r="188" spans="1:13" ht="15.75" thickBot="1" x14ac:dyDescent="0.3">
      <c r="A188" s="320">
        <v>51</v>
      </c>
      <c r="B188" s="291" t="s">
        <v>182</v>
      </c>
      <c r="C188" s="291" t="s">
        <v>244</v>
      </c>
      <c r="D188" s="352" t="s">
        <v>21</v>
      </c>
      <c r="E188" s="374" t="s">
        <v>25</v>
      </c>
      <c r="F188" s="312">
        <v>30</v>
      </c>
      <c r="G188" s="352">
        <v>14.1</v>
      </c>
      <c r="H188" s="312">
        <v>13.18</v>
      </c>
      <c r="I188" s="352">
        <v>13.84</v>
      </c>
      <c r="J188" s="298">
        <v>13.71</v>
      </c>
      <c r="K188" s="299"/>
      <c r="L188" s="294">
        <f>PRODUCT(F188,J188)</f>
        <v>411.3</v>
      </c>
      <c r="M188" s="300"/>
    </row>
    <row r="189" spans="1:13" ht="52.5" customHeight="1" thickBot="1" x14ac:dyDescent="0.3">
      <c r="A189" s="321"/>
      <c r="B189" s="297"/>
      <c r="C189" s="297"/>
      <c r="D189" s="292" t="s">
        <v>22</v>
      </c>
      <c r="E189" s="292" t="s">
        <v>25</v>
      </c>
      <c r="F189" s="292">
        <v>15</v>
      </c>
      <c r="G189" s="352">
        <v>14.1</v>
      </c>
      <c r="H189" s="312">
        <v>13.18</v>
      </c>
      <c r="I189" s="352">
        <v>13.84</v>
      </c>
      <c r="J189" s="298">
        <v>13.71</v>
      </c>
      <c r="K189" s="299"/>
      <c r="L189" s="294">
        <f>PRODUCT(F189,J189)</f>
        <v>205.65</v>
      </c>
      <c r="M189" s="300"/>
    </row>
    <row r="190" spans="1:13" x14ac:dyDescent="0.25">
      <c r="A190" s="301" t="s">
        <v>16</v>
      </c>
      <c r="B190" s="302"/>
      <c r="C190" s="302"/>
      <c r="D190" s="302"/>
      <c r="E190" s="302"/>
      <c r="F190" s="302"/>
      <c r="G190" s="302"/>
      <c r="H190" s="302"/>
      <c r="I190" s="302"/>
      <c r="J190" s="302"/>
      <c r="K190" s="303"/>
      <c r="L190" s="304">
        <f>SUM(L188:L189)</f>
        <v>616.95000000000005</v>
      </c>
      <c r="M190" s="300"/>
    </row>
    <row r="191" spans="1:13" ht="15.75" thickBot="1" x14ac:dyDescent="0.3">
      <c r="A191" s="305"/>
      <c r="B191" s="306"/>
      <c r="C191" s="306"/>
      <c r="D191" s="306"/>
      <c r="E191" s="306"/>
      <c r="F191" s="306"/>
      <c r="G191" s="306"/>
      <c r="H191" s="306"/>
      <c r="I191" s="306"/>
      <c r="J191" s="306"/>
      <c r="K191" s="307"/>
      <c r="L191" s="284"/>
      <c r="M191" s="300"/>
    </row>
    <row r="192" spans="1:13" ht="56.25" customHeight="1" thickBot="1" x14ac:dyDescent="0.3">
      <c r="A192" s="327">
        <v>52</v>
      </c>
      <c r="B192" s="327" t="s">
        <v>160</v>
      </c>
      <c r="C192" s="327" t="s">
        <v>227</v>
      </c>
      <c r="D192" s="368" t="s">
        <v>20</v>
      </c>
      <c r="E192" s="345" t="s">
        <v>13</v>
      </c>
      <c r="F192" s="309">
        <v>100</v>
      </c>
      <c r="G192" s="348">
        <v>2.83</v>
      </c>
      <c r="H192" s="309">
        <v>2.65</v>
      </c>
      <c r="I192" s="348">
        <v>2.78</v>
      </c>
      <c r="J192" s="298">
        <v>2.75</v>
      </c>
      <c r="K192" s="299"/>
      <c r="L192" s="366">
        <f>PRODUCT(F192,J192)</f>
        <v>275</v>
      </c>
      <c r="M192" s="300"/>
    </row>
    <row r="193" spans="1:13" x14ac:dyDescent="0.25">
      <c r="A193" s="301" t="s">
        <v>16</v>
      </c>
      <c r="B193" s="302"/>
      <c r="C193" s="302"/>
      <c r="D193" s="302"/>
      <c r="E193" s="302"/>
      <c r="F193" s="302"/>
      <c r="G193" s="302"/>
      <c r="H193" s="302"/>
      <c r="I193" s="302"/>
      <c r="J193" s="302"/>
      <c r="K193" s="303"/>
      <c r="L193" s="304">
        <f>SUM(L192)</f>
        <v>275</v>
      </c>
      <c r="M193" s="300"/>
    </row>
    <row r="194" spans="1:13" ht="15.75" thickBot="1" x14ac:dyDescent="0.3">
      <c r="A194" s="305"/>
      <c r="B194" s="306"/>
      <c r="C194" s="306"/>
      <c r="D194" s="306"/>
      <c r="E194" s="306"/>
      <c r="F194" s="306"/>
      <c r="G194" s="306"/>
      <c r="H194" s="306"/>
      <c r="I194" s="306"/>
      <c r="J194" s="306"/>
      <c r="K194" s="307"/>
      <c r="L194" s="367"/>
      <c r="M194" s="300"/>
    </row>
    <row r="195" spans="1:13" ht="15.75" thickBot="1" x14ac:dyDescent="0.3">
      <c r="A195" s="318">
        <v>53</v>
      </c>
      <c r="B195" s="288" t="s">
        <v>183</v>
      </c>
      <c r="C195" s="288" t="s">
        <v>204</v>
      </c>
      <c r="D195" s="368" t="s">
        <v>20</v>
      </c>
      <c r="E195" s="345" t="s">
        <v>51</v>
      </c>
      <c r="F195" s="309">
        <v>5</v>
      </c>
      <c r="G195" s="348">
        <v>468.2</v>
      </c>
      <c r="H195" s="309">
        <v>437.57</v>
      </c>
      <c r="I195" s="348">
        <v>459.45</v>
      </c>
      <c r="J195" s="298">
        <v>455.07</v>
      </c>
      <c r="K195" s="299"/>
      <c r="L195" s="294">
        <f>PRODUCT(F195,J195)</f>
        <v>2275.35</v>
      </c>
      <c r="M195" s="300"/>
    </row>
    <row r="196" spans="1:13" ht="57" customHeight="1" thickBot="1" x14ac:dyDescent="0.3">
      <c r="A196" s="321"/>
      <c r="B196" s="297"/>
      <c r="C196" s="297"/>
      <c r="D196" s="292" t="s">
        <v>22</v>
      </c>
      <c r="E196" s="345" t="s">
        <v>51</v>
      </c>
      <c r="F196" s="313">
        <v>3</v>
      </c>
      <c r="G196" s="348">
        <v>468.2</v>
      </c>
      <c r="H196" s="309">
        <v>437.57</v>
      </c>
      <c r="I196" s="348">
        <v>459.45</v>
      </c>
      <c r="J196" s="298">
        <v>455.07</v>
      </c>
      <c r="K196" s="299"/>
      <c r="L196" s="294">
        <f>PRODUCT(F196,J196)</f>
        <v>1365.21</v>
      </c>
      <c r="M196" s="300"/>
    </row>
    <row r="197" spans="1:13" x14ac:dyDescent="0.25">
      <c r="A197" s="301" t="s">
        <v>16</v>
      </c>
      <c r="B197" s="302"/>
      <c r="C197" s="302"/>
      <c r="D197" s="302"/>
      <c r="E197" s="302"/>
      <c r="F197" s="302"/>
      <c r="G197" s="302"/>
      <c r="H197" s="302"/>
      <c r="I197" s="302"/>
      <c r="J197" s="302"/>
      <c r="K197" s="303"/>
      <c r="L197" s="304">
        <f>SUM(L195:L196)</f>
        <v>3640.56</v>
      </c>
      <c r="M197" s="300"/>
    </row>
    <row r="198" spans="1:13" ht="15.75" thickBot="1" x14ac:dyDescent="0.3">
      <c r="A198" s="305"/>
      <c r="B198" s="306"/>
      <c r="C198" s="306"/>
      <c r="D198" s="306"/>
      <c r="E198" s="306"/>
      <c r="F198" s="306"/>
      <c r="G198" s="306"/>
      <c r="H198" s="306"/>
      <c r="I198" s="306"/>
      <c r="J198" s="306"/>
      <c r="K198" s="307"/>
      <c r="L198" s="284"/>
      <c r="M198" s="300"/>
    </row>
    <row r="199" spans="1:13" ht="15.75" thickBot="1" x14ac:dyDescent="0.3">
      <c r="A199" s="288">
        <v>54</v>
      </c>
      <c r="B199" s="343" t="s">
        <v>184</v>
      </c>
      <c r="C199" s="288" t="s">
        <v>205</v>
      </c>
      <c r="D199" s="308" t="s">
        <v>20</v>
      </c>
      <c r="E199" s="352" t="s">
        <v>13</v>
      </c>
      <c r="F199" s="309">
        <v>800</v>
      </c>
      <c r="G199" s="292">
        <v>6.82</v>
      </c>
      <c r="H199" s="292">
        <v>6.37</v>
      </c>
      <c r="I199" s="292">
        <v>6.69</v>
      </c>
      <c r="J199" s="357">
        <v>6.63</v>
      </c>
      <c r="K199" s="358"/>
      <c r="L199" s="294">
        <f>PRODUCT(F199,J199)</f>
        <v>5304</v>
      </c>
      <c r="M199" s="300"/>
    </row>
    <row r="200" spans="1:13" ht="103.5" customHeight="1" thickBot="1" x14ac:dyDescent="0.3">
      <c r="A200" s="297"/>
      <c r="B200" s="346"/>
      <c r="C200" s="297"/>
      <c r="D200" s="292" t="s">
        <v>21</v>
      </c>
      <c r="E200" s="292" t="s">
        <v>13</v>
      </c>
      <c r="F200" s="292">
        <v>100</v>
      </c>
      <c r="G200" s="292">
        <v>6.82</v>
      </c>
      <c r="H200" s="292">
        <v>6.37</v>
      </c>
      <c r="I200" s="292">
        <v>6.69</v>
      </c>
      <c r="J200" s="357">
        <v>6.63</v>
      </c>
      <c r="K200" s="358"/>
      <c r="L200" s="294">
        <f>PRODUCT(F200,J200)</f>
        <v>663</v>
      </c>
      <c r="M200" s="300"/>
    </row>
    <row r="201" spans="1:13" x14ac:dyDescent="0.25">
      <c r="A201" s="301" t="s">
        <v>16</v>
      </c>
      <c r="B201" s="302"/>
      <c r="C201" s="302"/>
      <c r="D201" s="302"/>
      <c r="E201" s="302"/>
      <c r="F201" s="302"/>
      <c r="G201" s="302"/>
      <c r="H201" s="302"/>
      <c r="I201" s="302"/>
      <c r="J201" s="302"/>
      <c r="K201" s="303"/>
      <c r="L201" s="304">
        <f>SUM(L200,L199)</f>
        <v>5967</v>
      </c>
      <c r="M201" s="300"/>
    </row>
    <row r="202" spans="1:13" ht="15.75" thickBot="1" x14ac:dyDescent="0.3">
      <c r="A202" s="305"/>
      <c r="B202" s="306"/>
      <c r="C202" s="306"/>
      <c r="D202" s="306"/>
      <c r="E202" s="306"/>
      <c r="F202" s="306"/>
      <c r="G202" s="306"/>
      <c r="H202" s="306"/>
      <c r="I202" s="306"/>
      <c r="J202" s="306"/>
      <c r="K202" s="307"/>
      <c r="L202" s="284"/>
      <c r="M202" s="300"/>
    </row>
    <row r="203" spans="1:13" ht="84" customHeight="1" thickBot="1" x14ac:dyDescent="0.3">
      <c r="A203" s="374">
        <v>55</v>
      </c>
      <c r="B203" s="312" t="s">
        <v>134</v>
      </c>
      <c r="C203" s="312" t="s">
        <v>257</v>
      </c>
      <c r="D203" s="292" t="s">
        <v>22</v>
      </c>
      <c r="E203" s="292" t="s">
        <v>13</v>
      </c>
      <c r="F203" s="292">
        <v>10</v>
      </c>
      <c r="G203" s="292">
        <v>46.83</v>
      </c>
      <c r="H203" s="292">
        <v>43.76</v>
      </c>
      <c r="I203" s="292">
        <v>45.95</v>
      </c>
      <c r="J203" s="357">
        <v>45.51</v>
      </c>
      <c r="K203" s="358"/>
      <c r="L203" s="294">
        <f>PRODUCT(F203,J203)</f>
        <v>455.09999999999997</v>
      </c>
      <c r="M203" s="300"/>
    </row>
    <row r="204" spans="1:13" x14ac:dyDescent="0.25">
      <c r="A204" s="301" t="s">
        <v>16</v>
      </c>
      <c r="B204" s="302"/>
      <c r="C204" s="302"/>
      <c r="D204" s="302"/>
      <c r="E204" s="302"/>
      <c r="F204" s="302"/>
      <c r="G204" s="302"/>
      <c r="H204" s="302"/>
      <c r="I204" s="302"/>
      <c r="J204" s="302"/>
      <c r="K204" s="303"/>
      <c r="L204" s="304">
        <f>SUM(L203)</f>
        <v>455.09999999999997</v>
      </c>
      <c r="M204" s="300"/>
    </row>
    <row r="205" spans="1:13" ht="15.75" thickBot="1" x14ac:dyDescent="0.3">
      <c r="A205" s="305"/>
      <c r="B205" s="306"/>
      <c r="C205" s="306"/>
      <c r="D205" s="306"/>
      <c r="E205" s="306"/>
      <c r="F205" s="306"/>
      <c r="G205" s="306"/>
      <c r="H205" s="306"/>
      <c r="I205" s="306"/>
      <c r="J205" s="306"/>
      <c r="K205" s="307"/>
      <c r="L205" s="284"/>
      <c r="M205" s="300"/>
    </row>
    <row r="206" spans="1:13" ht="90.75" customHeight="1" thickBot="1" x14ac:dyDescent="0.3">
      <c r="A206" s="374">
        <v>56</v>
      </c>
      <c r="B206" s="312" t="s">
        <v>185</v>
      </c>
      <c r="C206" s="312" t="s">
        <v>256</v>
      </c>
      <c r="D206" s="292" t="s">
        <v>22</v>
      </c>
      <c r="E206" s="292" t="s">
        <v>51</v>
      </c>
      <c r="F206" s="292">
        <v>3</v>
      </c>
      <c r="G206" s="292">
        <v>198.6</v>
      </c>
      <c r="H206" s="292">
        <v>185.61</v>
      </c>
      <c r="I206" s="292">
        <v>194.89</v>
      </c>
      <c r="J206" s="357">
        <v>193.03</v>
      </c>
      <c r="K206" s="358"/>
      <c r="L206" s="294">
        <f>PRODUCT(F206,J206)</f>
        <v>579.09</v>
      </c>
      <c r="M206" s="300"/>
    </row>
    <row r="207" spans="1:13" x14ac:dyDescent="0.25">
      <c r="A207" s="301" t="s">
        <v>16</v>
      </c>
      <c r="B207" s="302"/>
      <c r="C207" s="302"/>
      <c r="D207" s="302"/>
      <c r="E207" s="302"/>
      <c r="F207" s="302"/>
      <c r="G207" s="302"/>
      <c r="H207" s="302"/>
      <c r="I207" s="302"/>
      <c r="J207" s="302"/>
      <c r="K207" s="303"/>
      <c r="L207" s="304">
        <f>SUM(L206)</f>
        <v>579.09</v>
      </c>
      <c r="M207" s="300"/>
    </row>
    <row r="208" spans="1:13" ht="15.75" thickBot="1" x14ac:dyDescent="0.3">
      <c r="A208" s="305"/>
      <c r="B208" s="306"/>
      <c r="C208" s="306"/>
      <c r="D208" s="306"/>
      <c r="E208" s="306"/>
      <c r="F208" s="306"/>
      <c r="G208" s="306"/>
      <c r="H208" s="306"/>
      <c r="I208" s="306"/>
      <c r="J208" s="306"/>
      <c r="K208" s="307"/>
      <c r="L208" s="284"/>
      <c r="M208" s="300"/>
    </row>
    <row r="209" spans="1:13" ht="144" customHeight="1" thickBot="1" x14ac:dyDescent="0.3">
      <c r="A209" s="353">
        <v>57</v>
      </c>
      <c r="B209" s="327" t="s">
        <v>167</v>
      </c>
      <c r="C209" s="327" t="s">
        <v>250</v>
      </c>
      <c r="D209" s="352" t="s">
        <v>22</v>
      </c>
      <c r="E209" s="345" t="s">
        <v>51</v>
      </c>
      <c r="F209" s="309">
        <v>1</v>
      </c>
      <c r="G209" s="348">
        <v>857.86</v>
      </c>
      <c r="H209" s="309">
        <v>801.74</v>
      </c>
      <c r="I209" s="348">
        <v>841.82</v>
      </c>
      <c r="J209" s="298">
        <v>833.81</v>
      </c>
      <c r="K209" s="299"/>
      <c r="L209" s="366">
        <f>PRODUCT(J209,F209)</f>
        <v>833.81</v>
      </c>
      <c r="M209" s="300"/>
    </row>
    <row r="210" spans="1:13" x14ac:dyDescent="0.25">
      <c r="A210" s="301" t="s">
        <v>16</v>
      </c>
      <c r="B210" s="302"/>
      <c r="C210" s="302"/>
      <c r="D210" s="302"/>
      <c r="E210" s="302"/>
      <c r="F210" s="302"/>
      <c r="G210" s="302"/>
      <c r="H210" s="302"/>
      <c r="I210" s="302"/>
      <c r="J210" s="302"/>
      <c r="K210" s="303"/>
      <c r="L210" s="304">
        <f>SUM(L209)</f>
        <v>833.81</v>
      </c>
      <c r="M210" s="300"/>
    </row>
    <row r="211" spans="1:13" ht="15.75" thickBot="1" x14ac:dyDescent="0.3">
      <c r="A211" s="305"/>
      <c r="B211" s="306"/>
      <c r="C211" s="306"/>
      <c r="D211" s="306"/>
      <c r="E211" s="306"/>
      <c r="F211" s="306"/>
      <c r="G211" s="306"/>
      <c r="H211" s="306"/>
      <c r="I211" s="306"/>
      <c r="J211" s="306"/>
      <c r="K211" s="307"/>
      <c r="L211" s="284"/>
      <c r="M211" s="300"/>
    </row>
    <row r="212" spans="1:13" ht="15.75" thickBot="1" x14ac:dyDescent="0.3">
      <c r="A212" s="318">
        <v>58</v>
      </c>
      <c r="B212" s="288" t="s">
        <v>140</v>
      </c>
      <c r="C212" s="288" t="s">
        <v>228</v>
      </c>
      <c r="D212" s="352" t="s">
        <v>20</v>
      </c>
      <c r="E212" s="345" t="s">
        <v>13</v>
      </c>
      <c r="F212" s="309">
        <v>10</v>
      </c>
      <c r="G212" s="348">
        <v>71.61</v>
      </c>
      <c r="H212" s="309">
        <v>66.92</v>
      </c>
      <c r="I212" s="348">
        <v>70.27</v>
      </c>
      <c r="J212" s="298">
        <v>69.599999999999994</v>
      </c>
      <c r="K212" s="299"/>
      <c r="L212" s="294">
        <f>PRODUCT(F212,J212)</f>
        <v>696</v>
      </c>
      <c r="M212" s="300"/>
    </row>
    <row r="213" spans="1:13" ht="15.75" thickBot="1" x14ac:dyDescent="0.3">
      <c r="A213" s="320"/>
      <c r="B213" s="291"/>
      <c r="C213" s="291"/>
      <c r="D213" s="352" t="s">
        <v>21</v>
      </c>
      <c r="E213" s="345" t="s">
        <v>13</v>
      </c>
      <c r="F213" s="312">
        <v>10</v>
      </c>
      <c r="G213" s="348">
        <v>71.61</v>
      </c>
      <c r="H213" s="309">
        <v>66.92</v>
      </c>
      <c r="I213" s="348">
        <v>70.27</v>
      </c>
      <c r="J213" s="298">
        <v>69.599999999999994</v>
      </c>
      <c r="K213" s="299"/>
      <c r="L213" s="294">
        <f>PRODUCT(F213,J213)</f>
        <v>696</v>
      </c>
      <c r="M213" s="300"/>
    </row>
    <row r="214" spans="1:13" ht="40.5" customHeight="1" thickBot="1" x14ac:dyDescent="0.3">
      <c r="A214" s="321"/>
      <c r="B214" s="297"/>
      <c r="C214" s="297"/>
      <c r="D214" s="292" t="s">
        <v>22</v>
      </c>
      <c r="E214" s="345" t="s">
        <v>13</v>
      </c>
      <c r="F214" s="313">
        <v>15</v>
      </c>
      <c r="G214" s="348">
        <v>71.61</v>
      </c>
      <c r="H214" s="309">
        <v>66.92</v>
      </c>
      <c r="I214" s="348">
        <v>70.27</v>
      </c>
      <c r="J214" s="298">
        <v>69.599999999999994</v>
      </c>
      <c r="K214" s="299"/>
      <c r="L214" s="294">
        <f>PRODUCT(F214,J214)</f>
        <v>1044</v>
      </c>
      <c r="M214" s="300"/>
    </row>
    <row r="215" spans="1:13" x14ac:dyDescent="0.25">
      <c r="A215" s="301" t="s">
        <v>16</v>
      </c>
      <c r="B215" s="302"/>
      <c r="C215" s="302"/>
      <c r="D215" s="302"/>
      <c r="E215" s="302"/>
      <c r="F215" s="302"/>
      <c r="G215" s="302"/>
      <c r="H215" s="302"/>
      <c r="I215" s="302"/>
      <c r="J215" s="302"/>
      <c r="K215" s="303"/>
      <c r="L215" s="304">
        <f>SUM(L212:L214)</f>
        <v>2436</v>
      </c>
      <c r="M215" s="300"/>
    </row>
    <row r="216" spans="1:13" ht="15.75" thickBot="1" x14ac:dyDescent="0.3">
      <c r="A216" s="305"/>
      <c r="B216" s="306"/>
      <c r="C216" s="306"/>
      <c r="D216" s="306"/>
      <c r="E216" s="306"/>
      <c r="F216" s="306"/>
      <c r="G216" s="306"/>
      <c r="H216" s="306"/>
      <c r="I216" s="306"/>
      <c r="J216" s="306"/>
      <c r="K216" s="307"/>
      <c r="L216" s="284"/>
      <c r="M216" s="300"/>
    </row>
    <row r="217" spans="1:13" ht="15.75" thickBot="1" x14ac:dyDescent="0.3">
      <c r="A217" s="318">
        <v>59</v>
      </c>
      <c r="B217" s="288" t="s">
        <v>142</v>
      </c>
      <c r="C217" s="288" t="s">
        <v>229</v>
      </c>
      <c r="D217" s="352" t="s">
        <v>20</v>
      </c>
      <c r="E217" s="345" t="s">
        <v>13</v>
      </c>
      <c r="F217" s="309">
        <v>5</v>
      </c>
      <c r="G217" s="348">
        <v>38.19</v>
      </c>
      <c r="H217" s="309">
        <v>35.69</v>
      </c>
      <c r="I217" s="348">
        <v>37.479999999999997</v>
      </c>
      <c r="J217" s="310">
        <v>37.119999999999997</v>
      </c>
      <c r="K217" s="311"/>
      <c r="L217" s="294">
        <f>PRODUCT(F217,J217)</f>
        <v>185.6</v>
      </c>
      <c r="M217" s="300"/>
    </row>
    <row r="218" spans="1:13" ht="15.75" thickBot="1" x14ac:dyDescent="0.3">
      <c r="A218" s="320"/>
      <c r="B218" s="291"/>
      <c r="C218" s="291"/>
      <c r="D218" s="352" t="s">
        <v>21</v>
      </c>
      <c r="E218" s="374" t="s">
        <v>13</v>
      </c>
      <c r="F218" s="312">
        <v>100</v>
      </c>
      <c r="G218" s="348">
        <v>38.19</v>
      </c>
      <c r="H218" s="309">
        <v>35.69</v>
      </c>
      <c r="I218" s="348">
        <v>37.479999999999997</v>
      </c>
      <c r="J218" s="310">
        <v>37.119999999999997</v>
      </c>
      <c r="K218" s="311"/>
      <c r="L218" s="294">
        <f>PRODUCT(F218,J218)</f>
        <v>3711.9999999999995</v>
      </c>
      <c r="M218" s="300"/>
    </row>
    <row r="219" spans="1:13" ht="42" customHeight="1" thickBot="1" x14ac:dyDescent="0.3">
      <c r="A219" s="321"/>
      <c r="B219" s="297"/>
      <c r="C219" s="297"/>
      <c r="D219" s="292" t="s">
        <v>22</v>
      </c>
      <c r="E219" s="292" t="s">
        <v>13</v>
      </c>
      <c r="F219" s="292">
        <v>30</v>
      </c>
      <c r="G219" s="348">
        <v>38.19</v>
      </c>
      <c r="H219" s="309">
        <v>35.69</v>
      </c>
      <c r="I219" s="348">
        <v>37.479999999999997</v>
      </c>
      <c r="J219" s="310">
        <v>37.119999999999997</v>
      </c>
      <c r="K219" s="311"/>
      <c r="L219" s="294">
        <f>PRODUCT(F219,J219)</f>
        <v>1113.5999999999999</v>
      </c>
      <c r="M219" s="300"/>
    </row>
    <row r="220" spans="1:13" x14ac:dyDescent="0.25">
      <c r="A220" s="301" t="s">
        <v>16</v>
      </c>
      <c r="B220" s="302"/>
      <c r="C220" s="302"/>
      <c r="D220" s="302"/>
      <c r="E220" s="302"/>
      <c r="F220" s="302"/>
      <c r="G220" s="302"/>
      <c r="H220" s="302"/>
      <c r="I220" s="302"/>
      <c r="J220" s="302"/>
      <c r="K220" s="303"/>
      <c r="L220" s="304">
        <f>SUM(L217:L219)</f>
        <v>5011.1999999999989</v>
      </c>
      <c r="M220" s="300"/>
    </row>
    <row r="221" spans="1:13" ht="15.75" thickBot="1" x14ac:dyDescent="0.3">
      <c r="A221" s="305"/>
      <c r="B221" s="306"/>
      <c r="C221" s="306"/>
      <c r="D221" s="306"/>
      <c r="E221" s="306"/>
      <c r="F221" s="306"/>
      <c r="G221" s="306"/>
      <c r="H221" s="306"/>
      <c r="I221" s="306"/>
      <c r="J221" s="306"/>
      <c r="K221" s="307"/>
      <c r="L221" s="284"/>
      <c r="M221" s="300"/>
    </row>
    <row r="222" spans="1:13" ht="177" customHeight="1" thickBot="1" x14ac:dyDescent="0.3">
      <c r="A222" s="374">
        <v>60</v>
      </c>
      <c r="B222" s="312" t="s">
        <v>196</v>
      </c>
      <c r="C222" s="312" t="s">
        <v>230</v>
      </c>
      <c r="D222" s="292" t="s">
        <v>20</v>
      </c>
      <c r="E222" s="292" t="s">
        <v>25</v>
      </c>
      <c r="F222" s="292">
        <v>2</v>
      </c>
      <c r="G222" s="292">
        <v>2316.38</v>
      </c>
      <c r="H222" s="292">
        <v>2164.84</v>
      </c>
      <c r="I222" s="292">
        <v>2273.09</v>
      </c>
      <c r="J222" s="298">
        <v>2251.44</v>
      </c>
      <c r="K222" s="299"/>
      <c r="L222" s="319">
        <f>PRODUCT(F222,J222)</f>
        <v>4502.88</v>
      </c>
      <c r="M222" s="300"/>
    </row>
    <row r="223" spans="1:13" ht="38.25" customHeight="1" thickBot="1" x14ac:dyDescent="0.3">
      <c r="A223" s="314" t="s">
        <v>16</v>
      </c>
      <c r="B223" s="315"/>
      <c r="C223" s="315"/>
      <c r="D223" s="315"/>
      <c r="E223" s="315"/>
      <c r="F223" s="315"/>
      <c r="G223" s="315"/>
      <c r="H223" s="315"/>
      <c r="I223" s="315"/>
      <c r="J223" s="315"/>
      <c r="K223" s="316"/>
      <c r="L223" s="319">
        <v>4502.88</v>
      </c>
      <c r="M223" s="300"/>
    </row>
    <row r="224" spans="1:13" ht="135" customHeight="1" thickBot="1" x14ac:dyDescent="0.3">
      <c r="A224" s="374">
        <v>61</v>
      </c>
      <c r="B224" s="312" t="s">
        <v>168</v>
      </c>
      <c r="C224" s="312" t="s">
        <v>251</v>
      </c>
      <c r="D224" s="292" t="s">
        <v>22</v>
      </c>
      <c r="E224" s="292" t="s">
        <v>13</v>
      </c>
      <c r="F224" s="292">
        <v>30</v>
      </c>
      <c r="G224" s="292">
        <v>104.46</v>
      </c>
      <c r="H224" s="292">
        <v>97.63</v>
      </c>
      <c r="I224" s="292">
        <v>102.51</v>
      </c>
      <c r="J224" s="357">
        <v>101.53</v>
      </c>
      <c r="K224" s="358"/>
      <c r="L224" s="294">
        <f>PRODUCT(F224,J224)</f>
        <v>3045.9</v>
      </c>
      <c r="M224" s="300"/>
    </row>
    <row r="225" spans="1:13" x14ac:dyDescent="0.25">
      <c r="A225" s="301" t="s">
        <v>16</v>
      </c>
      <c r="B225" s="302"/>
      <c r="C225" s="302"/>
      <c r="D225" s="302"/>
      <c r="E225" s="302"/>
      <c r="F225" s="302"/>
      <c r="G225" s="302"/>
      <c r="H225" s="302"/>
      <c r="I225" s="302"/>
      <c r="J225" s="302"/>
      <c r="K225" s="303"/>
      <c r="L225" s="304">
        <f>SUM(L224)</f>
        <v>3045.9</v>
      </c>
      <c r="M225" s="300"/>
    </row>
    <row r="226" spans="1:13" ht="15.75" thickBot="1" x14ac:dyDescent="0.3">
      <c r="A226" s="305"/>
      <c r="B226" s="306"/>
      <c r="C226" s="306"/>
      <c r="D226" s="306"/>
      <c r="E226" s="306"/>
      <c r="F226" s="306"/>
      <c r="G226" s="306"/>
      <c r="H226" s="306"/>
      <c r="I226" s="306"/>
      <c r="J226" s="306"/>
      <c r="K226" s="307"/>
      <c r="L226" s="284"/>
      <c r="M226" s="300"/>
    </row>
    <row r="227" spans="1:13" x14ac:dyDescent="0.25">
      <c r="A227" s="277"/>
      <c r="B227" s="375"/>
      <c r="C227" s="376"/>
      <c r="D227" s="277"/>
      <c r="E227" s="277"/>
      <c r="F227" s="277"/>
      <c r="G227" s="277"/>
      <c r="H227" s="277"/>
      <c r="I227" s="277"/>
      <c r="J227" s="377" t="s">
        <v>156</v>
      </c>
      <c r="K227" s="377"/>
      <c r="L227" s="378">
        <f>L225+L223+L220+L215+L210+L207+L204+L201+L197+L193+L190+L186+L183+L180+L175+L170+L167+L164+L159+L156+L151+L148+L145+L141+L138+L135+L132+L127+L125+L121+L117+L114+L111+L108+L104+L99+L96+L92+L89+L84+L80+L76+L71+L67+L62+L58+L54+L51+L47+L45+L43+L40+L38+L34+L30+L28+L24+L20+L16+L12+L7</f>
        <v>128112.29</v>
      </c>
      <c r="M227" s="300"/>
    </row>
    <row r="228" spans="1:13" x14ac:dyDescent="0.25">
      <c r="A228" s="277"/>
      <c r="B228" s="375"/>
      <c r="C228" s="376"/>
      <c r="D228" s="277"/>
      <c r="E228" s="277"/>
      <c r="F228" s="277"/>
      <c r="G228" s="277"/>
      <c r="H228" s="277"/>
      <c r="I228" s="277"/>
      <c r="J228" s="377"/>
      <c r="K228" s="377"/>
      <c r="L228" s="378">
        <f>L225+L223+L220+L215+L210+L207+L204+L201+L197+L193+L190+L186+L183+L180+L175+L170+L167+L164+L159+L156+L151+L148+L145+L141+L138+L135+L132+L127+L125+L121+L117+L114+L111+L108+L104+L99+L96+L92+L89+L84+L80+L76+L71+L67+L62+L58+L54+L51+L47+L45+L43+L40+L38+L34+L30+L28+L24+L20+L16+L12+L7</f>
        <v>128112.29</v>
      </c>
      <c r="M228" s="300"/>
    </row>
    <row r="229" spans="1:13" ht="247.5" customHeight="1" x14ac:dyDescent="0.25">
      <c r="A229" s="379" t="s">
        <v>206</v>
      </c>
      <c r="B229" s="380"/>
      <c r="C229" s="380"/>
      <c r="D229" s="380"/>
      <c r="E229" s="380"/>
      <c r="F229" s="380"/>
      <c r="G229" s="380"/>
      <c r="H229" s="380"/>
      <c r="I229" s="380"/>
      <c r="J229" s="380"/>
      <c r="K229" s="380"/>
      <c r="L229" s="380"/>
      <c r="M229" s="380"/>
    </row>
    <row r="230" spans="1:13" x14ac:dyDescent="0.25">
      <c r="F230" s="181"/>
    </row>
    <row r="231" spans="1:13" x14ac:dyDescent="0.25">
      <c r="E231" s="5"/>
      <c r="F231" s="181"/>
      <c r="L231" s="182"/>
    </row>
    <row r="232" spans="1:13" x14ac:dyDescent="0.25">
      <c r="F232" s="181"/>
    </row>
    <row r="233" spans="1:13" x14ac:dyDescent="0.25">
      <c r="E233" s="5"/>
      <c r="F233" s="181"/>
    </row>
    <row r="234" spans="1:13" x14ac:dyDescent="0.25">
      <c r="F234" s="181"/>
    </row>
    <row r="235" spans="1:13" x14ac:dyDescent="0.25">
      <c r="E235" s="5"/>
      <c r="F235" s="181"/>
      <c r="L235" s="182"/>
    </row>
    <row r="236" spans="1:13" x14ac:dyDescent="0.25">
      <c r="F236" s="181"/>
    </row>
    <row r="237" spans="1:13" x14ac:dyDescent="0.25">
      <c r="E237" s="5"/>
      <c r="F237" s="181"/>
      <c r="L237" s="182"/>
    </row>
    <row r="238" spans="1:13" x14ac:dyDescent="0.25">
      <c r="F238" s="181"/>
    </row>
    <row r="239" spans="1:13" x14ac:dyDescent="0.25">
      <c r="E239" s="5"/>
      <c r="F239" s="181"/>
      <c r="L239" s="182"/>
    </row>
    <row r="240" spans="1:13" x14ac:dyDescent="0.25">
      <c r="E240" s="183"/>
      <c r="F240" s="181"/>
    </row>
  </sheetData>
  <mergeCells count="336">
    <mergeCell ref="A7:K8"/>
    <mergeCell ref="L7:L8"/>
    <mergeCell ref="A9:A11"/>
    <mergeCell ref="B9:B11"/>
    <mergeCell ref="C9:C11"/>
    <mergeCell ref="J9:K9"/>
    <mergeCell ref="J10:K10"/>
    <mergeCell ref="J11:K11"/>
    <mergeCell ref="G2:I2"/>
    <mergeCell ref="J2:K2"/>
    <mergeCell ref="J3:K3"/>
    <mergeCell ref="A4:A6"/>
    <mergeCell ref="B4:B6"/>
    <mergeCell ref="C4:C6"/>
    <mergeCell ref="D4:L4"/>
    <mergeCell ref="J5:K5"/>
    <mergeCell ref="J6:K6"/>
    <mergeCell ref="A2:A3"/>
    <mergeCell ref="B2:B3"/>
    <mergeCell ref="C2:C3"/>
    <mergeCell ref="D2:D3"/>
    <mergeCell ref="E2:E3"/>
    <mergeCell ref="F2:F3"/>
    <mergeCell ref="A16:K16"/>
    <mergeCell ref="A17:A19"/>
    <mergeCell ref="B17:B19"/>
    <mergeCell ref="C17:C19"/>
    <mergeCell ref="J17:K17"/>
    <mergeCell ref="J18:K18"/>
    <mergeCell ref="J19:K19"/>
    <mergeCell ref="A12:K12"/>
    <mergeCell ref="A13:A15"/>
    <mergeCell ref="B13:B15"/>
    <mergeCell ref="C13:C15"/>
    <mergeCell ref="J13:K13"/>
    <mergeCell ref="J14:K14"/>
    <mergeCell ref="J15:K15"/>
    <mergeCell ref="A24:K24"/>
    <mergeCell ref="A25:A27"/>
    <mergeCell ref="B25:B27"/>
    <mergeCell ref="C25:C27"/>
    <mergeCell ref="J25:K25"/>
    <mergeCell ref="J26:K26"/>
    <mergeCell ref="J27:K27"/>
    <mergeCell ref="A20:K20"/>
    <mergeCell ref="A21:A23"/>
    <mergeCell ref="B21:B23"/>
    <mergeCell ref="C21:C23"/>
    <mergeCell ref="J21:K21"/>
    <mergeCell ref="J22:K22"/>
    <mergeCell ref="J23:K23"/>
    <mergeCell ref="A34:K34"/>
    <mergeCell ref="A35:A37"/>
    <mergeCell ref="B35:B37"/>
    <mergeCell ref="C35:C37"/>
    <mergeCell ref="J35:K35"/>
    <mergeCell ref="J36:K36"/>
    <mergeCell ref="J37:K37"/>
    <mergeCell ref="A28:K28"/>
    <mergeCell ref="J29:K29"/>
    <mergeCell ref="A30:K30"/>
    <mergeCell ref="A31:A33"/>
    <mergeCell ref="B31:B33"/>
    <mergeCell ref="C31:C33"/>
    <mergeCell ref="J31:K31"/>
    <mergeCell ref="J32:K32"/>
    <mergeCell ref="J33:K33"/>
    <mergeCell ref="A43:K43"/>
    <mergeCell ref="J44:K44"/>
    <mergeCell ref="A45:K45"/>
    <mergeCell ref="J46:K46"/>
    <mergeCell ref="A47:K48"/>
    <mergeCell ref="L47:L48"/>
    <mergeCell ref="A38:K38"/>
    <mergeCell ref="J39:K39"/>
    <mergeCell ref="A40:K40"/>
    <mergeCell ref="A41:A42"/>
    <mergeCell ref="B41:B42"/>
    <mergeCell ref="C41:C42"/>
    <mergeCell ref="J41:K41"/>
    <mergeCell ref="J42:K42"/>
    <mergeCell ref="A51:K52"/>
    <mergeCell ref="L51:L52"/>
    <mergeCell ref="J53:K53"/>
    <mergeCell ref="A54:K55"/>
    <mergeCell ref="L54:L55"/>
    <mergeCell ref="A49:A50"/>
    <mergeCell ref="B49:B50"/>
    <mergeCell ref="C49:C50"/>
    <mergeCell ref="J49:K49"/>
    <mergeCell ref="J50:K50"/>
    <mergeCell ref="L58:L59"/>
    <mergeCell ref="A60:A61"/>
    <mergeCell ref="B60:B61"/>
    <mergeCell ref="C60:C61"/>
    <mergeCell ref="J60:K60"/>
    <mergeCell ref="J61:K61"/>
    <mergeCell ref="A56:A57"/>
    <mergeCell ref="B56:B57"/>
    <mergeCell ref="C56:C57"/>
    <mergeCell ref="J56:K56"/>
    <mergeCell ref="J57:K57"/>
    <mergeCell ref="A58:K59"/>
    <mergeCell ref="L67:L68"/>
    <mergeCell ref="A69:A70"/>
    <mergeCell ref="B69:B70"/>
    <mergeCell ref="C69:C70"/>
    <mergeCell ref="J69:K69"/>
    <mergeCell ref="J70:K70"/>
    <mergeCell ref="A62:K63"/>
    <mergeCell ref="L62:L63"/>
    <mergeCell ref="A64:A66"/>
    <mergeCell ref="B64:B66"/>
    <mergeCell ref="C64:C66"/>
    <mergeCell ref="J64:K64"/>
    <mergeCell ref="J65:K65"/>
    <mergeCell ref="J66:K66"/>
    <mergeCell ref="A71:K71"/>
    <mergeCell ref="A72:A75"/>
    <mergeCell ref="B72:B75"/>
    <mergeCell ref="C72:C75"/>
    <mergeCell ref="J72:K72"/>
    <mergeCell ref="J73:K73"/>
    <mergeCell ref="J74:K74"/>
    <mergeCell ref="J75:K75"/>
    <mergeCell ref="A67:K68"/>
    <mergeCell ref="A80:K81"/>
    <mergeCell ref="L80:L81"/>
    <mergeCell ref="A82:A83"/>
    <mergeCell ref="B82:B83"/>
    <mergeCell ref="C82:C83"/>
    <mergeCell ref="J82:K82"/>
    <mergeCell ref="J83:K83"/>
    <mergeCell ref="A76:K77"/>
    <mergeCell ref="L76:L77"/>
    <mergeCell ref="A78:A79"/>
    <mergeCell ref="B78:B79"/>
    <mergeCell ref="C78:C79"/>
    <mergeCell ref="J78:K78"/>
    <mergeCell ref="J79:K79"/>
    <mergeCell ref="A89:K90"/>
    <mergeCell ref="L89:L90"/>
    <mergeCell ref="J91:K91"/>
    <mergeCell ref="A92:K93"/>
    <mergeCell ref="L92:L93"/>
    <mergeCell ref="A84:K85"/>
    <mergeCell ref="L84:L85"/>
    <mergeCell ref="A86:A88"/>
    <mergeCell ref="B86:B88"/>
    <mergeCell ref="C86:C88"/>
    <mergeCell ref="J86:K86"/>
    <mergeCell ref="J87:K87"/>
    <mergeCell ref="J88:K88"/>
    <mergeCell ref="L96:L97"/>
    <mergeCell ref="J98:K98"/>
    <mergeCell ref="A99:K100"/>
    <mergeCell ref="L99:L100"/>
    <mergeCell ref="A94:A95"/>
    <mergeCell ref="B94:B95"/>
    <mergeCell ref="C94:C95"/>
    <mergeCell ref="J94:K94"/>
    <mergeCell ref="J95:K95"/>
    <mergeCell ref="A96:K97"/>
    <mergeCell ref="A104:K105"/>
    <mergeCell ref="L104:L105"/>
    <mergeCell ref="A106:A107"/>
    <mergeCell ref="B106:B107"/>
    <mergeCell ref="C106:C107"/>
    <mergeCell ref="J106:K106"/>
    <mergeCell ref="J107:K107"/>
    <mergeCell ref="A101:A103"/>
    <mergeCell ref="B101:B103"/>
    <mergeCell ref="C101:C103"/>
    <mergeCell ref="J101:K101"/>
    <mergeCell ref="J102:K102"/>
    <mergeCell ref="J103:K103"/>
    <mergeCell ref="J113:K113"/>
    <mergeCell ref="A114:K115"/>
    <mergeCell ref="L114:L115"/>
    <mergeCell ref="J116:K116"/>
    <mergeCell ref="A117:K118"/>
    <mergeCell ref="L117:L118"/>
    <mergeCell ref="A108:K109"/>
    <mergeCell ref="L108:L109"/>
    <mergeCell ref="J110:K110"/>
    <mergeCell ref="A111:K112"/>
    <mergeCell ref="L111:L112"/>
    <mergeCell ref="L121:L122"/>
    <mergeCell ref="A123:A124"/>
    <mergeCell ref="B123:B124"/>
    <mergeCell ref="C123:C124"/>
    <mergeCell ref="J123:K123"/>
    <mergeCell ref="J124:K124"/>
    <mergeCell ref="A119:A120"/>
    <mergeCell ref="B119:B120"/>
    <mergeCell ref="C119:C120"/>
    <mergeCell ref="J119:K119"/>
    <mergeCell ref="J120:K120"/>
    <mergeCell ref="A121:K122"/>
    <mergeCell ref="A125:K125"/>
    <mergeCell ref="J126:K126"/>
    <mergeCell ref="A127:K128"/>
    <mergeCell ref="L127:L128"/>
    <mergeCell ref="A129:A131"/>
    <mergeCell ref="B129:B131"/>
    <mergeCell ref="C129:C131"/>
    <mergeCell ref="J129:K129"/>
    <mergeCell ref="J130:K130"/>
    <mergeCell ref="J137:K137"/>
    <mergeCell ref="A138:K139"/>
    <mergeCell ref="L138:L139"/>
    <mergeCell ref="J140:K140"/>
    <mergeCell ref="A141:K142"/>
    <mergeCell ref="L141:L142"/>
    <mergeCell ref="J131:K131"/>
    <mergeCell ref="A132:K133"/>
    <mergeCell ref="L132:L133"/>
    <mergeCell ref="J134:K134"/>
    <mergeCell ref="A135:K136"/>
    <mergeCell ref="L135:L136"/>
    <mergeCell ref="J147:K147"/>
    <mergeCell ref="A148:K149"/>
    <mergeCell ref="L148:L149"/>
    <mergeCell ref="J150:K150"/>
    <mergeCell ref="A143:A144"/>
    <mergeCell ref="B143:B144"/>
    <mergeCell ref="C143:C144"/>
    <mergeCell ref="D143:L143"/>
    <mergeCell ref="J144:K144"/>
    <mergeCell ref="A145:K146"/>
    <mergeCell ref="L145:L146"/>
    <mergeCell ref="A156:K157"/>
    <mergeCell ref="L156:L157"/>
    <mergeCell ref="J158:K158"/>
    <mergeCell ref="A159:K160"/>
    <mergeCell ref="L159:L160"/>
    <mergeCell ref="A151:K152"/>
    <mergeCell ref="L151:L152"/>
    <mergeCell ref="A153:A155"/>
    <mergeCell ref="B153:B155"/>
    <mergeCell ref="C153:C155"/>
    <mergeCell ref="J153:K153"/>
    <mergeCell ref="J154:K154"/>
    <mergeCell ref="J155:K155"/>
    <mergeCell ref="A164:K165"/>
    <mergeCell ref="L164:L165"/>
    <mergeCell ref="J166:K166"/>
    <mergeCell ref="A167:K168"/>
    <mergeCell ref="L167:L168"/>
    <mergeCell ref="A161:A163"/>
    <mergeCell ref="B161:B163"/>
    <mergeCell ref="C161:C163"/>
    <mergeCell ref="J161:K161"/>
    <mergeCell ref="J162:K162"/>
    <mergeCell ref="J163:K163"/>
    <mergeCell ref="J169:K169"/>
    <mergeCell ref="A170:K171"/>
    <mergeCell ref="L170:L171"/>
    <mergeCell ref="A172:A174"/>
    <mergeCell ref="B172:B174"/>
    <mergeCell ref="C172:C174"/>
    <mergeCell ref="J172:K172"/>
    <mergeCell ref="J173:K173"/>
    <mergeCell ref="J174:K174"/>
    <mergeCell ref="A180:K181"/>
    <mergeCell ref="L180:L181"/>
    <mergeCell ref="J182:K182"/>
    <mergeCell ref="A183:K184"/>
    <mergeCell ref="L183:L184"/>
    <mergeCell ref="A175:K176"/>
    <mergeCell ref="L175:L176"/>
    <mergeCell ref="A177:A179"/>
    <mergeCell ref="B177:B179"/>
    <mergeCell ref="C177:C179"/>
    <mergeCell ref="J177:K177"/>
    <mergeCell ref="J178:K178"/>
    <mergeCell ref="J179:K179"/>
    <mergeCell ref="A190:K191"/>
    <mergeCell ref="L190:L191"/>
    <mergeCell ref="J192:K192"/>
    <mergeCell ref="A193:K194"/>
    <mergeCell ref="L193:L194"/>
    <mergeCell ref="J185:K185"/>
    <mergeCell ref="A186:K187"/>
    <mergeCell ref="L186:L187"/>
    <mergeCell ref="A188:A189"/>
    <mergeCell ref="B188:B189"/>
    <mergeCell ref="C188:C189"/>
    <mergeCell ref="J188:K188"/>
    <mergeCell ref="J189:K189"/>
    <mergeCell ref="L197:L198"/>
    <mergeCell ref="A199:A200"/>
    <mergeCell ref="B199:B200"/>
    <mergeCell ref="C199:C200"/>
    <mergeCell ref="J199:K199"/>
    <mergeCell ref="J200:K200"/>
    <mergeCell ref="A195:A196"/>
    <mergeCell ref="B195:B196"/>
    <mergeCell ref="C195:C196"/>
    <mergeCell ref="J195:K195"/>
    <mergeCell ref="J196:K196"/>
    <mergeCell ref="A197:K198"/>
    <mergeCell ref="A207:K208"/>
    <mergeCell ref="L207:L208"/>
    <mergeCell ref="J209:K209"/>
    <mergeCell ref="A210:K211"/>
    <mergeCell ref="L210:L211"/>
    <mergeCell ref="A201:K202"/>
    <mergeCell ref="L201:L202"/>
    <mergeCell ref="J203:K203"/>
    <mergeCell ref="A204:K205"/>
    <mergeCell ref="L204:L205"/>
    <mergeCell ref="A1:L1"/>
    <mergeCell ref="A229:M229"/>
    <mergeCell ref="A225:K226"/>
    <mergeCell ref="L225:L226"/>
    <mergeCell ref="A220:K221"/>
    <mergeCell ref="L220:L221"/>
    <mergeCell ref="J222:K222"/>
    <mergeCell ref="A223:K223"/>
    <mergeCell ref="J224:K224"/>
    <mergeCell ref="A215:K216"/>
    <mergeCell ref="L215:L216"/>
    <mergeCell ref="A217:A219"/>
    <mergeCell ref="B217:B219"/>
    <mergeCell ref="C217:C219"/>
    <mergeCell ref="J217:K217"/>
    <mergeCell ref="J218:K218"/>
    <mergeCell ref="J219:K219"/>
    <mergeCell ref="A212:A214"/>
    <mergeCell ref="B212:B214"/>
    <mergeCell ref="C212:C214"/>
    <mergeCell ref="J212:K212"/>
    <mergeCell ref="J213:K213"/>
    <mergeCell ref="J214:K214"/>
    <mergeCell ref="J206:K206"/>
  </mergeCells>
  <pageMargins left="0.15748031496062992" right="0.15748031496062992" top="0.19685039370078741" bottom="0.19685039370078741" header="0.15748031496062992" footer="0.15748031496062992"/>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9" sqref="F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Лист1</vt:lpstr>
      <vt:lpstr>Лист2</vt:lpstr>
      <vt:lpstr>Лист2 (2)</vt:lpstr>
      <vt:lpstr>Лист3</vt:lpstr>
      <vt:lpstr>Лист2!Область_печати</vt:lpstr>
      <vt:lpstr>'Лист2 (2)'!Область_печати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2015-07-22T09:34:14Z</dcterms:modified>
</cp:coreProperties>
</file>